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8" windowWidth="15252" windowHeight="4560"/>
  </bookViews>
  <sheets>
    <sheet name="Лист1" sheetId="1" r:id="rId1"/>
    <sheet name="Лист2" sheetId="2" r:id="rId2"/>
    <sheet name="Лист3" sheetId="3" r:id="rId3"/>
  </sheets>
  <definedNames>
    <definedName name="_GoBack" localSheetId="0">Лист1!$J$109</definedName>
    <definedName name="_xlnm.Print_Titles" localSheetId="0">Лист1!#REF!</definedName>
    <definedName name="_xlnm.Print_Area" localSheetId="0">Лист1!$B$3:$T$189</definedName>
  </definedNames>
  <calcPr calcId="145621"/>
</workbook>
</file>

<file path=xl/calcChain.xml><?xml version="1.0" encoding="utf-8"?>
<calcChain xmlns="http://schemas.openxmlformats.org/spreadsheetml/2006/main">
  <c r="T173" i="1" l="1"/>
  <c r="S173" i="1"/>
  <c r="R173" i="1"/>
  <c r="I173" i="1"/>
  <c r="H173" i="1"/>
  <c r="G173" i="1"/>
  <c r="Q54" i="1" l="1"/>
  <c r="F54" i="1"/>
  <c r="Q55" i="1"/>
  <c r="F55" i="1"/>
  <c r="Q56" i="1"/>
  <c r="F56" i="1"/>
  <c r="S50" i="1"/>
  <c r="T50" i="1"/>
  <c r="R50" i="1"/>
  <c r="Q51" i="1"/>
  <c r="Q52" i="1"/>
  <c r="F50" i="1"/>
  <c r="F51" i="1"/>
  <c r="F52" i="1"/>
  <c r="Q50" i="1" l="1"/>
  <c r="T26" i="1" l="1"/>
  <c r="T15" i="1"/>
  <c r="T92" i="1"/>
  <c r="T178" i="1"/>
  <c r="G74" i="1"/>
  <c r="G72" i="1"/>
  <c r="T43" i="1" l="1"/>
  <c r="T181" i="1"/>
  <c r="R138" i="1"/>
  <c r="Q41" i="1" l="1"/>
  <c r="F41" i="1"/>
  <c r="T163" i="1"/>
  <c r="S163" i="1"/>
  <c r="R163" i="1"/>
  <c r="I163" i="1"/>
  <c r="H163" i="1"/>
  <c r="Q166" i="1"/>
  <c r="Q165" i="1"/>
  <c r="Q164" i="1"/>
  <c r="Q147" i="1"/>
  <c r="F147" i="1"/>
  <c r="R15" i="1"/>
  <c r="S15" i="1"/>
  <c r="Q163" i="1" l="1"/>
  <c r="F163" i="1"/>
  <c r="R158" i="1"/>
  <c r="S138" i="1" l="1"/>
  <c r="T138" i="1"/>
  <c r="Q144" i="1"/>
  <c r="F144" i="1"/>
  <c r="Q143" i="1"/>
  <c r="F143" i="1"/>
  <c r="Q142" i="1"/>
  <c r="F142" i="1"/>
  <c r="Q141" i="1"/>
  <c r="F141" i="1"/>
  <c r="Q146" i="1"/>
  <c r="F146" i="1"/>
  <c r="Q145" i="1"/>
  <c r="F145" i="1"/>
  <c r="Q140" i="1"/>
  <c r="F140" i="1"/>
  <c r="Q139" i="1"/>
  <c r="F139" i="1"/>
  <c r="R156" i="1"/>
  <c r="S156" i="1"/>
  <c r="T156" i="1"/>
  <c r="Q138" i="1" l="1"/>
  <c r="Q23" i="1"/>
  <c r="F23" i="1"/>
  <c r="Q22" i="1"/>
  <c r="F22" i="1"/>
  <c r="Q21" i="1"/>
  <c r="F21" i="1"/>
  <c r="Q20" i="1"/>
  <c r="F20" i="1"/>
  <c r="Q19" i="1"/>
  <c r="F19" i="1"/>
  <c r="Q18" i="1"/>
  <c r="F18" i="1"/>
  <c r="Q17" i="1"/>
  <c r="F17" i="1"/>
  <c r="Q16" i="1"/>
  <c r="F16" i="1"/>
  <c r="Q25" i="1"/>
  <c r="F25" i="1"/>
  <c r="Q24" i="1"/>
  <c r="F24" i="1"/>
  <c r="Q15" i="1" l="1"/>
  <c r="R134" i="1"/>
  <c r="Q175" i="1" l="1"/>
  <c r="F175" i="1"/>
  <c r="I158" i="1" l="1"/>
  <c r="H158" i="1"/>
  <c r="G158" i="1"/>
  <c r="S158" i="1"/>
  <c r="T158" i="1"/>
  <c r="Q160" i="1"/>
  <c r="F160" i="1"/>
  <c r="Q159" i="1"/>
  <c r="F159" i="1"/>
  <c r="G156" i="1"/>
  <c r="H156" i="1"/>
  <c r="I156" i="1"/>
  <c r="Q158" i="1" l="1"/>
  <c r="F158" i="1"/>
  <c r="R92" i="1" l="1"/>
  <c r="S92" i="1"/>
  <c r="G92" i="1"/>
  <c r="H92" i="1"/>
  <c r="I92" i="1"/>
  <c r="Q64" i="1"/>
  <c r="R74" i="1" l="1"/>
  <c r="S74" i="1"/>
  <c r="T74" i="1"/>
  <c r="H74" i="1" l="1"/>
  <c r="I74" i="1"/>
  <c r="Q67" i="1"/>
  <c r="Q69" i="1"/>
  <c r="Q60" i="1"/>
  <c r="Q74" i="1" s="1"/>
  <c r="F60" i="1"/>
  <c r="F74" i="1" s="1"/>
  <c r="R148" i="1" l="1"/>
  <c r="R155" i="1" s="1"/>
  <c r="Q154" i="1"/>
  <c r="F154" i="1"/>
  <c r="T148" i="1"/>
  <c r="S148" i="1"/>
  <c r="G148" i="1"/>
  <c r="H148" i="1"/>
  <c r="I148" i="1"/>
  <c r="Q153" i="1"/>
  <c r="F153" i="1"/>
  <c r="Q152" i="1"/>
  <c r="F152" i="1"/>
  <c r="Q151" i="1"/>
  <c r="F151" i="1"/>
  <c r="G134" i="1"/>
  <c r="S26" i="1"/>
  <c r="S43" i="1" s="1"/>
  <c r="R26" i="1"/>
  <c r="G26" i="1"/>
  <c r="H26" i="1"/>
  <c r="I26" i="1"/>
  <c r="Q27" i="1"/>
  <c r="F27" i="1"/>
  <c r="Q32" i="1"/>
  <c r="F32" i="1"/>
  <c r="Q31" i="1"/>
  <c r="F31" i="1"/>
  <c r="Q30" i="1"/>
  <c r="F30" i="1"/>
  <c r="Q29" i="1"/>
  <c r="F29" i="1"/>
  <c r="Q28" i="1"/>
  <c r="F28" i="1"/>
  <c r="H42" i="1" l="1"/>
  <c r="H43" i="1"/>
  <c r="R43" i="1"/>
  <c r="R42" i="1"/>
  <c r="G155" i="1"/>
  <c r="G43" i="1"/>
  <c r="G42" i="1"/>
  <c r="I42" i="1"/>
  <c r="I43" i="1"/>
  <c r="T42" i="1"/>
  <c r="Q26" i="1"/>
  <c r="F26" i="1"/>
  <c r="F161" i="1"/>
  <c r="F90" i="1"/>
  <c r="F53" i="1"/>
  <c r="F40" i="1"/>
  <c r="Q40" i="1"/>
  <c r="Q39" i="1"/>
  <c r="F39" i="1"/>
  <c r="Q170" i="1" l="1"/>
  <c r="T44" i="1" l="1"/>
  <c r="R44" i="1"/>
  <c r="G44" i="1"/>
  <c r="H44" i="1"/>
  <c r="I44" i="1"/>
  <c r="R178" i="1"/>
  <c r="F176" i="1"/>
  <c r="Q176" i="1"/>
  <c r="R181" i="1" l="1"/>
  <c r="F170" i="1"/>
  <c r="G126" i="1" l="1"/>
  <c r="I126" i="1"/>
  <c r="S126" i="1"/>
  <c r="H126" i="1"/>
  <c r="Q127" i="1"/>
  <c r="F127" i="1"/>
  <c r="T122" i="1"/>
  <c r="S122" i="1"/>
  <c r="R122" i="1"/>
  <c r="G122" i="1"/>
  <c r="H122" i="1"/>
  <c r="I122" i="1"/>
  <c r="Q123" i="1"/>
  <c r="F123" i="1"/>
  <c r="T114" i="1"/>
  <c r="S114" i="1"/>
  <c r="R114" i="1"/>
  <c r="G114" i="1"/>
  <c r="H114" i="1"/>
  <c r="I114" i="1"/>
  <c r="Q115" i="1"/>
  <c r="F115" i="1"/>
  <c r="T106" i="1"/>
  <c r="S106" i="1"/>
  <c r="R106" i="1"/>
  <c r="G106" i="1"/>
  <c r="H106" i="1"/>
  <c r="I106" i="1"/>
  <c r="Q107" i="1"/>
  <c r="F107" i="1"/>
  <c r="T94" i="1"/>
  <c r="T131" i="1" s="1"/>
  <c r="S94" i="1"/>
  <c r="S131" i="1" s="1"/>
  <c r="R94" i="1"/>
  <c r="R131" i="1" s="1"/>
  <c r="G94" i="1"/>
  <c r="H94" i="1"/>
  <c r="H131" i="1" s="1"/>
  <c r="I94" i="1"/>
  <c r="Q95" i="1"/>
  <c r="F95" i="1"/>
  <c r="T77" i="1"/>
  <c r="T87" i="1" s="1"/>
  <c r="S77" i="1"/>
  <c r="S87" i="1" s="1"/>
  <c r="R77" i="1"/>
  <c r="R87" i="1" s="1"/>
  <c r="G77" i="1"/>
  <c r="G87" i="1" s="1"/>
  <c r="H77" i="1"/>
  <c r="H87" i="1" s="1"/>
  <c r="I77" i="1"/>
  <c r="I87" i="1" s="1"/>
  <c r="Q78" i="1"/>
  <c r="F78" i="1"/>
  <c r="H72" i="1"/>
  <c r="I72" i="1"/>
  <c r="R65" i="1"/>
  <c r="G65" i="1"/>
  <c r="G73" i="1" s="1"/>
  <c r="G71" i="1" s="1"/>
  <c r="T65" i="1"/>
  <c r="S65" i="1"/>
  <c r="H65" i="1"/>
  <c r="H73" i="1" s="1"/>
  <c r="I65" i="1"/>
  <c r="I73" i="1" s="1"/>
  <c r="Q66" i="1"/>
  <c r="F66" i="1"/>
  <c r="R61" i="1"/>
  <c r="R72" i="1" s="1"/>
  <c r="S61" i="1"/>
  <c r="T61" i="1"/>
  <c r="T72" i="1" s="1"/>
  <c r="Q62" i="1"/>
  <c r="R46" i="1"/>
  <c r="R57" i="1" s="1"/>
  <c r="T46" i="1"/>
  <c r="T57" i="1" s="1"/>
  <c r="S46" i="1"/>
  <c r="S57" i="1" s="1"/>
  <c r="G46" i="1"/>
  <c r="G57" i="1" s="1"/>
  <c r="H46" i="1"/>
  <c r="H57" i="1" s="1"/>
  <c r="I46" i="1"/>
  <c r="I57" i="1" s="1"/>
  <c r="Q47" i="1"/>
  <c r="F47" i="1"/>
  <c r="S72" i="1" l="1"/>
  <c r="S71" i="1" s="1"/>
  <c r="I131" i="1"/>
  <c r="G131" i="1"/>
  <c r="R71" i="1"/>
  <c r="H71" i="1"/>
  <c r="I71" i="1"/>
  <c r="T71" i="1"/>
  <c r="H132" i="1"/>
  <c r="I132" i="1"/>
  <c r="T132" i="1"/>
  <c r="R132" i="1"/>
  <c r="G132" i="1"/>
  <c r="S132" i="1"/>
  <c r="T187" i="1" l="1"/>
  <c r="T185" i="1" s="1"/>
  <c r="R187" i="1"/>
  <c r="R185" i="1" s="1"/>
  <c r="Q161" i="1"/>
  <c r="F91" i="1"/>
  <c r="Q91" i="1"/>
  <c r="Q90" i="1"/>
  <c r="Q89" i="1"/>
  <c r="F89" i="1"/>
  <c r="Q53" i="1"/>
  <c r="F92" i="1" l="1"/>
  <c r="Q92" i="1"/>
  <c r="H167" i="1"/>
  <c r="H171" i="1" s="1"/>
  <c r="I167" i="1"/>
  <c r="I171" i="1" s="1"/>
  <c r="G167" i="1"/>
  <c r="G171" i="1" s="1"/>
  <c r="S167" i="1" l="1"/>
  <c r="S171" i="1" s="1"/>
  <c r="T167" i="1"/>
  <c r="T171" i="1" s="1"/>
  <c r="R167" i="1"/>
  <c r="R171" i="1" s="1"/>
  <c r="Q119" i="1" l="1"/>
  <c r="F119" i="1"/>
  <c r="Q120" i="1"/>
  <c r="F120" i="1"/>
  <c r="Q117" i="1"/>
  <c r="F117" i="1"/>
  <c r="Q116" i="1"/>
  <c r="F116" i="1"/>
  <c r="Q118" i="1"/>
  <c r="F118" i="1"/>
  <c r="Q104" i="1"/>
  <c r="F104" i="1"/>
  <c r="Q105" i="1"/>
  <c r="Q103" i="1"/>
  <c r="Q114" i="1" l="1"/>
  <c r="F114" i="1"/>
  <c r="Q162" i="1"/>
  <c r="F162" i="1"/>
  <c r="F103" i="1"/>
  <c r="Q102" i="1"/>
  <c r="F102" i="1"/>
  <c r="Q101" i="1"/>
  <c r="F101" i="1"/>
  <c r="Q100" i="1"/>
  <c r="F100" i="1"/>
  <c r="Q108" i="1"/>
  <c r="F108" i="1"/>
  <c r="Q98" i="1"/>
  <c r="F98" i="1"/>
  <c r="Q96" i="1"/>
  <c r="F96" i="1"/>
  <c r="Q48" i="1" l="1"/>
  <c r="F48" i="1"/>
  <c r="Q49" i="1"/>
  <c r="F49" i="1"/>
  <c r="F46" i="1" l="1"/>
  <c r="F57" i="1" s="1"/>
  <c r="Q46" i="1"/>
  <c r="Q57" i="1" s="1"/>
  <c r="H134" i="1"/>
  <c r="H155" i="1" s="1"/>
  <c r="I134" i="1"/>
  <c r="I155" i="1" s="1"/>
  <c r="S134" i="1"/>
  <c r="S155" i="1" s="1"/>
  <c r="T134" i="1"/>
  <c r="T155" i="1" s="1"/>
  <c r="F138" i="1"/>
  <c r="Q150" i="1" l="1"/>
  <c r="F150" i="1"/>
  <c r="F111" i="1" l="1"/>
  <c r="Q111" i="1"/>
  <c r="Q110" i="1"/>
  <c r="F110" i="1"/>
  <c r="Q112" i="1"/>
  <c r="F112" i="1"/>
  <c r="Q113" i="1"/>
  <c r="F113" i="1"/>
  <c r="F64" i="1" l="1"/>
  <c r="F59" i="1"/>
  <c r="Q84" i="1" l="1"/>
  <c r="F84" i="1"/>
  <c r="Q83" i="1"/>
  <c r="F83" i="1"/>
  <c r="Q82" i="1"/>
  <c r="F82" i="1"/>
  <c r="G178" i="1" l="1"/>
  <c r="H178" i="1"/>
  <c r="I178" i="1"/>
  <c r="I181" i="1" s="1"/>
  <c r="H181" i="1" l="1"/>
  <c r="G181" i="1"/>
  <c r="S178" i="1"/>
  <c r="S181" i="1" s="1"/>
  <c r="Q180" i="1"/>
  <c r="Q179" i="1"/>
  <c r="F180" i="1"/>
  <c r="F179" i="1"/>
  <c r="F177" i="1"/>
  <c r="F173" i="1" s="1"/>
  <c r="Q177" i="1"/>
  <c r="Q173" i="1" s="1"/>
  <c r="F174" i="1"/>
  <c r="Q174" i="1"/>
  <c r="F149" i="1"/>
  <c r="F148" i="1" s="1"/>
  <c r="Q149" i="1"/>
  <c r="Q148" i="1" s="1"/>
  <c r="F137" i="1"/>
  <c r="F156" i="1" s="1"/>
  <c r="F136" i="1"/>
  <c r="F135" i="1"/>
  <c r="Q136" i="1"/>
  <c r="Q137" i="1"/>
  <c r="Q135" i="1"/>
  <c r="F169" i="1"/>
  <c r="F168" i="1"/>
  <c r="Q169" i="1"/>
  <c r="Q168" i="1"/>
  <c r="Q156" i="1" l="1"/>
  <c r="F167" i="1"/>
  <c r="F171" i="1" s="1"/>
  <c r="Q178" i="1"/>
  <c r="Q167" i="1"/>
  <c r="Q171" i="1" s="1"/>
  <c r="F178" i="1"/>
  <c r="F134" i="1"/>
  <c r="F155" i="1" s="1"/>
  <c r="Q134" i="1"/>
  <c r="Q155" i="1" l="1"/>
  <c r="Q181" i="1"/>
  <c r="F181" i="1"/>
  <c r="Q33" i="1"/>
  <c r="S34" i="1"/>
  <c r="S42" i="1" s="1"/>
  <c r="F68" i="1"/>
  <c r="Q65" i="1"/>
  <c r="F67" i="1"/>
  <c r="Q59" i="1"/>
  <c r="Q130" i="1"/>
  <c r="Q129" i="1"/>
  <c r="Q128" i="1"/>
  <c r="Q126" i="1" s="1"/>
  <c r="Q125" i="1"/>
  <c r="Q124" i="1"/>
  <c r="Q121" i="1"/>
  <c r="Q109" i="1"/>
  <c r="Q106" i="1" s="1"/>
  <c r="Q99" i="1"/>
  <c r="Q97" i="1"/>
  <c r="F130" i="1"/>
  <c r="F129" i="1"/>
  <c r="F128" i="1"/>
  <c r="F126" i="1" s="1"/>
  <c r="F125" i="1"/>
  <c r="F124" i="1"/>
  <c r="F121" i="1"/>
  <c r="F109" i="1"/>
  <c r="F106" i="1" s="1"/>
  <c r="F105" i="1"/>
  <c r="F99" i="1"/>
  <c r="F97" i="1"/>
  <c r="Q85" i="1"/>
  <c r="F85" i="1"/>
  <c r="Q81" i="1"/>
  <c r="F81" i="1"/>
  <c r="Q76" i="1"/>
  <c r="Q80" i="1"/>
  <c r="Q79" i="1"/>
  <c r="F86" i="1"/>
  <c r="F80" i="1"/>
  <c r="F79" i="1"/>
  <c r="F76" i="1"/>
  <c r="F61" i="1"/>
  <c r="F69" i="1"/>
  <c r="Q68" i="1"/>
  <c r="Q63" i="1"/>
  <c r="Q61" i="1" s="1"/>
  <c r="F34" i="1"/>
  <c r="F44" i="1" s="1"/>
  <c r="F33" i="1"/>
  <c r="F15" i="1"/>
  <c r="F14" i="1"/>
  <c r="Q37" i="1"/>
  <c r="Q38" i="1"/>
  <c r="Q36" i="1"/>
  <c r="Q14" i="1"/>
  <c r="Q72" i="1" l="1"/>
  <c r="Q71" i="1" s="1"/>
  <c r="Q43" i="1"/>
  <c r="F42" i="1"/>
  <c r="F43" i="1"/>
  <c r="F72" i="1"/>
  <c r="F65" i="1"/>
  <c r="F73" i="1" s="1"/>
  <c r="S44" i="1"/>
  <c r="F122" i="1"/>
  <c r="F132" i="1" s="1"/>
  <c r="Q122" i="1"/>
  <c r="Q132" i="1" s="1"/>
  <c r="F94" i="1"/>
  <c r="F131" i="1" s="1"/>
  <c r="Q94" i="1"/>
  <c r="Q131" i="1" s="1"/>
  <c r="F77" i="1"/>
  <c r="F87" i="1" s="1"/>
  <c r="Q77" i="1"/>
  <c r="Q87" i="1" s="1"/>
  <c r="R184" i="1"/>
  <c r="Q34" i="1"/>
  <c r="Q42" i="1" s="1"/>
  <c r="F71" i="1" l="1"/>
  <c r="Q184" i="1"/>
  <c r="S187" i="1"/>
  <c r="S185" i="1" s="1"/>
  <c r="Q44" i="1"/>
  <c r="R186" i="1"/>
  <c r="T184" i="1"/>
  <c r="S184" i="1"/>
  <c r="T186" i="1" l="1"/>
  <c r="S186" i="1"/>
  <c r="Q187" i="1"/>
  <c r="Q185" i="1" s="1"/>
  <c r="Q186" i="1" l="1"/>
</calcChain>
</file>

<file path=xl/sharedStrings.xml><?xml version="1.0" encoding="utf-8"?>
<sst xmlns="http://schemas.openxmlformats.org/spreadsheetml/2006/main" count="607" uniqueCount="248">
  <si>
    <t xml:space="preserve"> </t>
  </si>
  <si>
    <t>Додаток 2</t>
  </si>
  <si>
    <t>до Програми</t>
  </si>
  <si>
    <t>ЗАВДАННЯ І ЗАХОДИ</t>
  </si>
  <si>
    <t>з виконання Державної програми підвищення рівня безпеки дорожнього руху в Україні</t>
  </si>
  <si>
    <t>на період до 2020 року</t>
  </si>
  <si>
    <t>Найменування показника</t>
  </si>
  <si>
    <t>Значення показника</t>
  </si>
  <si>
    <t>Найменування заходу</t>
  </si>
  <si>
    <t>Джерела фінансування</t>
  </si>
  <si>
    <t>У тому числі за роками</t>
  </si>
  <si>
    <t>Усього</t>
  </si>
  <si>
    <t>За роками</t>
  </si>
  <si>
    <t>1. Удосконалення державного управління у сфері забезпечення безпеки дорожнього руху</t>
  </si>
  <si>
    <t>Мінінфраструктури (Укрінфрапроект)</t>
  </si>
  <si>
    <t>МОЗ</t>
  </si>
  <si>
    <t>Кількість сесій</t>
  </si>
  <si>
    <t xml:space="preserve">Випробувальний дослідн ицький центр </t>
  </si>
  <si>
    <t>Штук</t>
  </si>
  <si>
    <t>Державний бюджет (державний дорожній фонд)</t>
  </si>
  <si>
    <t>Кількість</t>
  </si>
  <si>
    <t xml:space="preserve"> 4.2.1 Порівняльний аналіз встановлення обов’язкових технічних вимог (приписів) до транспортних засобів відповідно до законодавства України та держав-членів ЄС</t>
  </si>
  <si>
    <t>4.2.2 Дослідження відповідності процедур оцінки відповідності транспортних засобів, передбачених законодавством України та ЄС</t>
  </si>
  <si>
    <t>4.2.3 Проведення дослідження досвіду держав-членів ЄС у частині призначення органів, які здійснюють оцінку відповідності, та ведення реєстру сертифікатів, які підтверджують відповідність транспортних засобів встановленим вимогам</t>
  </si>
  <si>
    <t>Кількість програм них продуктів</t>
  </si>
  <si>
    <t>3-DH манекен</t>
  </si>
  <si>
    <t>Методика</t>
  </si>
  <si>
    <t>Кількість центрів</t>
  </si>
  <si>
    <t>Кількість органів</t>
  </si>
  <si>
    <t>Дорожня споруда</t>
  </si>
  <si>
    <t>Інші джерела</t>
  </si>
  <si>
    <t>Кількість досліджень</t>
  </si>
  <si>
    <t>Головний розпорядник бюджетних коштів (розпорядник бюджетних коштів нижчого рівня), виконавець заходу</t>
  </si>
  <si>
    <t>Найменування завдання</t>
  </si>
  <si>
    <t>Прогнозний обсяг фінансових ресурсів для виконання заходів, млн. грн.</t>
  </si>
  <si>
    <t>Мінінфраструктури (Укрінфрапроект), Укравтодор</t>
  </si>
  <si>
    <t>Мінінфраструктури (Укрінфрапроект), Укртрансбезпека</t>
  </si>
  <si>
    <t>4.2.4 Впровадження апаратного та програмного забезпечення реєстру сертифікатів типу та сертифікатів відповідності транспортних засобів та забезпечення його адміністрування</t>
  </si>
  <si>
    <t>Кілометрів</t>
  </si>
  <si>
    <t>Об'єктів</t>
  </si>
  <si>
    <t>Кількість ділянок з підвищеною аварійністю</t>
  </si>
  <si>
    <t>у тому числі</t>
  </si>
  <si>
    <t>Мінінфраструктури (Укрінфрапроект), ДСНС</t>
  </si>
  <si>
    <t>Комп'ютери, шт</t>
  </si>
  <si>
    <t>Автомобілі, шт</t>
  </si>
  <si>
    <t>Аварійно-рятувальна техніка, шт</t>
  </si>
  <si>
    <t>Кількість методичних документів</t>
  </si>
  <si>
    <t>Лабораторії габаритно-вагового контролю, шт</t>
  </si>
  <si>
    <t>Майданчики, шт</t>
  </si>
  <si>
    <t>Мінінфраструктури (Укрінфрапроект), МОН, МОЗ, МВС, Укртрансбезпека, Укравтодор, Національна поліція</t>
  </si>
  <si>
    <t>2. Удосконалення ведення обліку та проведення аналізу даних стосовно дорожньо-транспортних пригод</t>
  </si>
  <si>
    <t>3. Підвищення безпечності доріг та дорожньої інфраструктури</t>
  </si>
  <si>
    <t>4. Підвищення безпечності транспортних засобів</t>
  </si>
  <si>
    <t>5. Підвищення медичного забезпечення у сфері безпеки дорожнього руху та підготовки водіїв</t>
  </si>
  <si>
    <t>6. Підвищення безпеки перевезення пасажирів та вантажів комерційним автомобільним транспортом</t>
  </si>
  <si>
    <t>7. Поліпшення безпечної поведінки учасників дорожнього руху</t>
  </si>
  <si>
    <t>8. Поліпшення здійснення заходів реагування та управління наслідками дорожньо-транспортних пригод</t>
  </si>
  <si>
    <t>9. Забезпечення дотримання правил дорожнього руху</t>
  </si>
  <si>
    <t>Мінінфраструктури (Укрінфрапроект), МВС, інші заінтересовані центральні органи виконавчої влади</t>
  </si>
  <si>
    <t>Мінінфраструктури (Укрінфрапроект), Укравтодор, Укртрансбезпека</t>
  </si>
  <si>
    <t>Мінінфраструктури (Укрінфрапроект), МВС, Національна поліція, Укравтодор, Укртрансбезпека</t>
  </si>
  <si>
    <t>Заходи</t>
  </si>
  <si>
    <t>Мінінфраструктури (Укрінфрапроект), МВС, Національна поліція</t>
  </si>
  <si>
    <t>2.1.1 Провести дослідження системи статистичних спостережень Eurostat і розробити рекомендації щодо приведення методології статистики транспорту України у відповідність з європейською</t>
  </si>
  <si>
    <t>6.1.2 Закупівля карток інспекторів для зчитування інформації з цифрових тахографів</t>
  </si>
  <si>
    <t>Кількість (шт.)</t>
  </si>
  <si>
    <t>6.1.3 Придбання для працівників нагрудних камер</t>
  </si>
  <si>
    <t>Кількість карток (шт.)</t>
  </si>
  <si>
    <t>Кількість форменого одягу  (шт.)</t>
  </si>
  <si>
    <t>Звіти, шт</t>
  </si>
  <si>
    <t xml:space="preserve">6.1.7 Створення серверу відеоконтенту для зберігання та аналізу індивідуальних камер інспекторів </t>
  </si>
  <si>
    <t>6.6.1 Створення центрів спеціального навчання  керівників і менеджерів (управителів) з перевезень</t>
  </si>
  <si>
    <t>6.6.2 Створення органів,  уповноважених проводити перевірку знань  керівників і менеджерів (управителів) з перевезень</t>
  </si>
  <si>
    <t>6.5.3 Впровадження спеціальної дорожньої споруди для проведення практичних занять із спеціального навчання водіїв з елементами контр-аварійного навчання (зокрема водії транспортних засобів для перевезення небезпечних вантажів, автобусів, спеціальних служб, ВСУ тощо) на основі споруд автополігону, що утворюється відповідно до завдання 1.4 цієї Програми</t>
  </si>
  <si>
    <t>6.5.2 Створення органів,  уповноважених проводити перевірку знань водіїв</t>
  </si>
  <si>
    <t>6.5.1 Створення центрів спеціального навчання водіїв</t>
  </si>
  <si>
    <t xml:space="preserve">Кількість </t>
  </si>
  <si>
    <t>Мінінфраструктури (Укрінфрапроект), Укртрансбезпека, Національна поліція</t>
  </si>
  <si>
    <t>Мінінфраструктури (Укрінфрапроект), МОЗ, МВС, Національна поліція, МОН</t>
  </si>
  <si>
    <t>Мінінфраструктури (Укрінфрапроект), інші заінтересовані центральні органи виконавчої влади</t>
  </si>
  <si>
    <t>Мінінфраструктури (Укрінфрапроект), МОЗ, ДСНС, Укравтодор, Національна поліція</t>
  </si>
  <si>
    <t>Мінінфраструктури (Укрінфрапроект), Укртрансбезпека, МВС, Національна поліція</t>
  </si>
  <si>
    <t>Мінінфраструктури (Укрінфрапроект), МВС, МІП, інші заінтересовані центральні органи виконавчої влади</t>
  </si>
  <si>
    <t>Мінінфраструктури (Укрінфрапроект), МВС, Укртрансбезпека, Національна поліція</t>
  </si>
  <si>
    <t>6.1.8 Придбання програмного забезпечення для сервера відеоконтенту</t>
  </si>
  <si>
    <t>6.1.9 Придбання та налаштування серверу для розгортання національної системи контрою режиму праці та відпочинку відіїв автомобільних перевізників</t>
  </si>
  <si>
    <t>Мінінфраструктури (Укрінфрапроект), МВС, МОЗ, Національна поліція</t>
  </si>
  <si>
    <t xml:space="preserve">Разом за завданням 1 </t>
  </si>
  <si>
    <t>2.1 Удосконалення системи і методики збору (збільшення кількості критеріїв дослідження причинно-наслідкових зв’язків) та обробки даних щодо ДТП (база даних ДТП), у тому числі:</t>
  </si>
  <si>
    <t>Разом за завданням 3</t>
  </si>
  <si>
    <t>Кількість місць концентрації ДТП</t>
  </si>
  <si>
    <t>3.4 Ліквідація місць концентрації ДТП та ліквідація ділянок з підвищеною аварійністю, у тому числі:</t>
  </si>
  <si>
    <t>4.1 Розроблення систем перевірки придатності транспортних засобів до експлуатації в стаціонарних та придорожніх умовах (впровадження Директив 2014/45/ЄС, 2014/47/ЄС). Дослідження ефективності обов’язкової перевірки придатності транспортних засобів до експлуатації в стаціонарних та придорожніх умовах та розроблення рекомендацій з вдосконалення системи перевірки придатності транспортних засобів до експлуатації в стаціонарних та придорожніх умовах</t>
  </si>
  <si>
    <t>4.2 Запобігання допуску до участі у дорожньому русі транспортних засобів, що не відповідають сучасним вимогам щодо активної, пасивної та екологічної безпеки, зокрема, шляхом гармонізації нормативно-правових актів з питань безпеки конструкції транспортних засобів, їх технічного стану із законодавством ЄС, у тому числі:</t>
  </si>
  <si>
    <t>4.3  Розроблення загальної методики проведення випробувань колісних транспортних засобів за показниками пасивної безпеки. Придбання 3-DH манекен для проведення досліджень  щодо випробувань колісних транспортних засобів за показниками пасивної безпеки та розроблення загальної методики проведення випробувань колісних транспортних засобів за показниками пасивної безпеки з використанням 3-DH манекена</t>
  </si>
  <si>
    <t>6.1 Забезпечення ефективного державного нагляду та контролю за дотриманням вимог безпеки дорожнього руху суб’єктами господарювання, які провадять діяльність з перевезення пасажирів і вантажів, у тому числі:</t>
  </si>
  <si>
    <t>6.2 Забезпечення системного контролю габаритно-вагових параметрів транспортних засобів, у тому числі:</t>
  </si>
  <si>
    <t xml:space="preserve">Проведені навчання </t>
  </si>
  <si>
    <t>6.4 Забезпечення відповідності транспортних засобів, що здійснюють перевезення небезпечних вантажів, швидкопсувних харчових продуктів, міжнародним вимогам. Проведення дослідження з підготовленням національних коментарів до Правил, доданих до Європейської Угоди про міжнародне дорожнє перевезення небезпечних вантажів (ДОПНВ/ADR), укладеної в Женеві 30 вересня 1957 року</t>
  </si>
  <si>
    <t>6.5 Запровадження системи підготовки та підтвердження професійної компетентності водіїв відповідно до положень Директиви 2003/59/ЄС Європейського Парламенту і Ради від 15 липня 2003 року про початкову кваліфікацію і періодичну підготовку водіїв деяких видів автомобільного транспорту для перевезення товарів або пасажирів, що вносить зміни до Регламенту Ради (ЄЕС) № 3820/85 і Директиви Ради 91/439/ЄЕС та припиняє дію Директиви Ради 76/914/ЄЕС, у тому числі:</t>
  </si>
  <si>
    <t>6.6 Запровадження системи підготовки та підтвердження професійної компетентності керівників і менеджерів (управителів) з перевезень, у тому числі:</t>
  </si>
  <si>
    <t>6.7 Забезпечення виконання вимог щодо використання тахографів та обмежувачів швидкості для автобусів та вантажних транспортних засобів відповідно до законодавства ЄС. Провести дослідження стану та наслідків використання  тахографів та обмежувачів швидкості для автобусів та вантажних транспортних засобів відповідно до законодавства ЄС</t>
  </si>
  <si>
    <t>6.8 Запровадження сучасного дистанційного моніторингу руху транспортних засобів з використанням системи GPS. Провести дослідження щодо дистанційного моніторингу руху транспортних засобів з використанням системи GPS</t>
  </si>
  <si>
    <t>Разом за завданням 4</t>
  </si>
  <si>
    <t>Разом за завданням 5</t>
  </si>
  <si>
    <t>Разом за завданням 6</t>
  </si>
  <si>
    <t>Разом за завданням 7</t>
  </si>
  <si>
    <t>Разом за завданням 9</t>
  </si>
  <si>
    <t>Разом за завданням 8</t>
  </si>
  <si>
    <t>Мінінфраструктури (Укрінфрапроект), МОЗ, МВС</t>
  </si>
  <si>
    <t>Мінінфраструктури (Укрінфрапроект), МОЗ</t>
  </si>
  <si>
    <t>Кількість баз даних</t>
  </si>
  <si>
    <t>Кількість систем</t>
  </si>
  <si>
    <t>Кількість закладів</t>
  </si>
  <si>
    <t>Мінінфраструктури (Укрінфрапроект), МОЗ, ДСНС, Національна поліція</t>
  </si>
  <si>
    <t>Мінінфраструктури (Укрінфрапроект), МОН</t>
  </si>
  <si>
    <t>1.3 Проведення досліджень у сфері освіти та науки, в тому числі:</t>
  </si>
  <si>
    <t>1.5 Створення належної інституційної та технологічної інфраструктури з впровадження та практичного забезпечення дії в Україні європейських вимог до конструктивної безпечності транспортних засобів та елементів облаштування доріг, а також інтеграції України в спільні європейські дослідницькі проекти у цих сферах, зменшення втрат країни від техногенного навантаження транспорту на довкілля, а саме впровадження комплексу випробувальних лабораторій і дорожніх споруд (споруд автополігону) відповідно до міжнародних стандартів з безпечності конструкції транспортних засобів (активна, пасивна, загальна і пріоритетна екологічна безпека) та елементів облаштування доріг в рамках проекту «Створення на базі потужностей державного підприємства «Державний автотранспортний науково-дослідний і проектний інститут» науково-дослідного випробувального центру перспективних технологій безпечного, екологічно сприятливого та енергоефективного автомобільного транспорту відповідно до міжнародних технічних регламентів та директив ЄС», у тому числі:</t>
  </si>
  <si>
    <t>1.5.1 Проектування першої черги лабораторного комплексу</t>
  </si>
  <si>
    <t>1.5.2 Будівництво та введення в експлуатацію першої черги лабораторного комплексу</t>
  </si>
  <si>
    <t>1.5.3 Проектування першої черги споруд автополігону та землевідведення</t>
  </si>
  <si>
    <t>1.5.4 Введення в експлуатацію першої черги споруд автополігону</t>
  </si>
  <si>
    <t>оцінка населенням системи безпеки дорожнього руху і наявність основних проблем в її забезпеченні</t>
  </si>
  <si>
    <t>розробка та запровадження програм з безпеки дорожнього руху у вищих навчальних закладах</t>
  </si>
  <si>
    <t>проведення досліджень і розробка вимог до змісту діяльності освітніх установ із профілактики дитячого дорожньо-транспортного травматизму</t>
  </si>
  <si>
    <t>проведення досліджень і розробка державних вимог до фахівців з питань безпеки дорожнього руху</t>
  </si>
  <si>
    <t>розроблення моделі забезпечення безпеки дорожнього руху на коротко- і середньостокову перспективу</t>
  </si>
  <si>
    <t>розроблення методів комплексного оцінювання рівня безпеки дорожнього руху</t>
  </si>
  <si>
    <t>Кількість учасників</t>
  </si>
  <si>
    <t>Мінінфраструктури (Укрінфрапроект), МОН, МВС, Національна поліція</t>
  </si>
  <si>
    <t>Кількість примірників</t>
  </si>
  <si>
    <t>3.2 Заміна наземних пішохідних переходів на автомобільних дорогах І категорії підземними або іншими видами пішохідних переходів</t>
  </si>
  <si>
    <t>3.3 Влаштування розв’язок кільцевого типу з малим діаметром центрального острівця, в тому числі:</t>
  </si>
  <si>
    <t>3.3.1 Проектування розв’язок кільцевого типу з малим діаметром центрального острівця</t>
  </si>
  <si>
    <t>3.3.2 Будівництво розв’язок кільцевого типу з малим діаметром центрального острівця</t>
  </si>
  <si>
    <t>3.5 Встановлення дорожнього огородження на автомобільних дорогах державного значення поза межами населених пунктів</t>
  </si>
  <si>
    <t>3.6 Проектування велосипедних доріжок поза межами населених пунктів та їх включення до проектів будівництва автомобільних доріг</t>
  </si>
  <si>
    <t>Разом за завданням 2</t>
  </si>
  <si>
    <t>4.2.5 Удосконалення технічної бази ДП «Київська державна регіональна технічна інспекція міського електротранспорту» для проведення робіт, пов'язаних з державним технічним оглядом об'єктів міського електротранспорту, з метою забезпечення безпеки дорожнього руху, а саме придбання технічних засобів (комп’ютери, оргтехніка тощо) для забезпечення функціонування програм з реєстрації та обліку об'єктів міського електротранспорту та результатів проведеного технічного огляду</t>
  </si>
  <si>
    <t>4.2.6 Розробка та впровадження інформаційно-програмного забезпечення для обліку та реєстрації об'єктів міського електротранспорту, опрацювання результатів проведення державного технічного огляду ДП «Київська державна регіональна технічна інспекція міського електротранспорту»</t>
  </si>
  <si>
    <t>4.2.7 Внесення змін та доопрацювання діючих нормативно-правових актів з технічного контролю об'єктів міського електротрансопрту та діяльності ДП «Київська державна регіональна технічна інспекція міського електротранспорту». Методичне забезпечення спецалістів, задіяних у роботах з технічного обліку</t>
  </si>
  <si>
    <t>6.1.4 Придбання станцій заряджання нагрудних камер та копіювання даних</t>
  </si>
  <si>
    <t>Мінінфраструктури (Укрінфрапроект), МОН, МВС, МОЗ, інші заінтересовані центральні органи виконавчої влади</t>
  </si>
  <si>
    <t>7.1 Проведення соціальних кампаній з метою інформування населення щодо ризиків на дорогах та необхідності дотримання правил дорожнього руху, в тому числі:</t>
  </si>
  <si>
    <t xml:space="preserve">7.1.1 Закупівля ростової фігури у вигляді світлофору, велосипедів, банерів для профілактичних заходів </t>
  </si>
  <si>
    <t>7.1.2 Проведення Всеукраїнського дитячого творчого конкурсу «Молоде покоління за безпеку дорожнього руху»</t>
  </si>
  <si>
    <t>7.1.3 Проведення Всеукраїнського конкурсу веселих та найкмітливіших юних інспекторів руху (КВН ЮІР)</t>
  </si>
  <si>
    <t>9.1 Забезпечення функціонування системи автоматичної фіксації порушень правил дорожнього руху, в тому числі:</t>
  </si>
  <si>
    <t>9.1.4 Процес встановлення та введення в експлуатацію системи автоматичної фіксації порушень правил дорожнього руху</t>
  </si>
  <si>
    <t>9.2 Запровадження контролю та перевірки виконання основних елементів безпеки, у тому числі:</t>
  </si>
  <si>
    <t>9.2.1 Придбання та введенян в експлуатацію мобільних діагностичних станцій перевірки технічного стану транспортних засобів</t>
  </si>
  <si>
    <t xml:space="preserve">9.2.2 Створення дорожньої лабораторії для інструментальної перевірки стану вулично-дорожньої мережі, технічних засобів організації дорожнього руху та фіксації дорожніх умов в місцях скоєння ДТП </t>
  </si>
  <si>
    <t>у межах визначених обсягів фінансування</t>
  </si>
  <si>
    <t>3.7 Підвищення безпечності доріг та дорожньої інфраструктури на автомобільних дорогах загального користування місцевого значення, в тому числі:
облаштування зон наземних пішохідних переходів; заміна наземних пішохідних переходів на автомобільних дорогах І категорії підземними або іншими видами пішохідних переходів;
влаштування розв’язок кільцевого типу з малим діаметром центрального острівця;
ліквідація місць концентрації ДТП та ліквідація ділянок з підвищеною аварійністю;
встановлення дорожнього огородження на автомобільних дорогах державного значення поза межами населених пунктів;
проектування велосипедних доріжок поза межами населених пунктів та їх включення до проектів будівництва автомобільних доріг</t>
  </si>
  <si>
    <t>Обласні державні адміністрації</t>
  </si>
  <si>
    <t>3.1 Облаштування зон наземних пішохідних переходів, у тому числі: 
- позначення пішохідних переходів розміткою червоно-білого кольору;
- влаштування острівців безпеки;
- влаштування зовнішнього освітлення, з використанням наявних джерел електроенергії  чи освітлення з автономним електрозабезпеченням на базі сонячного модулю;
- влаштування шумових смуг перед пішохідними переходами; 
- влаштування направляючого пішохідного огородження для спрямування руху пішоходів на перехід;
- встановлення дублюючих дорожніх знаків та знаків ступінчатого пониження швидкісного режиму;
- влаштування односекційного світлофорного об'єкту (з використанням датчика руху) з застосуванням виносної консолі поза межами населених пунктів;
- заниження бордюрного каменю для вільного пересування людей з обмеженими фізичними можливостями;
- влаштування тактильних орієнтирів на підходах до проїзної частини, світлофорів, підземних та надземних пішохідних переходів</t>
  </si>
  <si>
    <t>3.3 Влаштувння елементів напрямних острівців на смузі руху при в'їзді в населений пункт, в тому числі:
-влаштування елементів напрямних острівців на смузі руху при в'їзді в населений пункт;
- встановлення вуличного освітлення з автономним електрозабезпеченням на базі сонячного модулю;
- встановлення необхідних дорожніх, інших елементів та обладнання антивандальним покриттям;
- нанесення дорожньої розмітки із  вбудованими світловідбиваючими елеменамии "котяче око"</t>
  </si>
  <si>
    <t>запровадження інженерних дій щодо покращення показників безпеки на місцях концентрації ДТП та ділянках з підвищеною аварійністю, а саме:
- влаштування додаткової смуги на підйом;
- зміна геометричних параметрів дороги, в тому числі, радіуси кривих в плані;
- покращення схем організації дорожнього руху;
- влаштування штучного освітлення інші заходи;
- забезпечення видимості технічних засобів організації дорожнього руху;
- розробка проектів з ліквідації поворотів на 180 градусів;
- влаштування зовнішнього освітлення поза межами населених пунктів</t>
  </si>
  <si>
    <t>Кількість тренінгів</t>
  </si>
  <si>
    <t>6.3.1 Придбання програмного забезпечення</t>
  </si>
  <si>
    <t>6.3.2 Придбання графічних станцій для обробки матеріалів, розрахунків, візуалізації</t>
  </si>
  <si>
    <t>6.3.3 Придбання планшетів для оброки та передачі інформації</t>
  </si>
  <si>
    <t>6.3.5 Створення електронної бібліотеки ДТП, аналізу, візуалізації</t>
  </si>
  <si>
    <t xml:space="preserve">6.3.6 Підключення обладнання до мобільного зв’язку </t>
  </si>
  <si>
    <t>6.1.5 Закупівля ноутбуків для обробки даних та їх передачі в електронному вигляді</t>
  </si>
  <si>
    <t>6.1.6 Закупівля планшетів для обробки даних та їх передачі в електронному вигляді</t>
  </si>
  <si>
    <t>Мінінфраструктури (Укрінфрапроект), МВС, МОЗ, МІП, інші заінтересовані центральні органи виконавчої влади,  ПАТ «Національна суспільна телерадіокомпанія України» (за згодою)</t>
  </si>
  <si>
    <t>Мінінфраструктури (Укрінфрапроект), МВС, МОЗ, МОН, Мінекономіки, Мінфін, інші заінтересовані центральні органи виконавчої влади</t>
  </si>
  <si>
    <t>1.6 Підготовка фахівців з безпеки дорожнього руху, їх навчання. Проведення тренінгів (семінарів) для посадових осіб центральних органів виконавчої влади та їх територіальних органів (служб, підрозділів)</t>
  </si>
  <si>
    <t>9.1.3 Створення та введення в експлуатацію ІТ Системи, програмного забезпечення системи автоматичної фіксації порушень правил дорожнього руху</t>
  </si>
  <si>
    <t>проведення заходів з навчання</t>
  </si>
  <si>
    <t>8.1 Підготовка особового складу підрозділів, які здійснюють оперативне реагування (ліквідацію наслідків ДТП), зокрема Національної поліції, ДСНС, з метою набуття навичок надання домедичної допомоги постраждалим внаслідок ДТП за затвердженимим МОЗ практичними курсами "Перший на місці події" та "Підтримка життя під час травми", у тому числі:</t>
  </si>
  <si>
    <t>Мінінфраструктури (Укрінфрапроект), МВС, Національна поліція, Укравтодор</t>
  </si>
  <si>
    <t>Усього за Програмою</t>
  </si>
  <si>
    <t>Місцеві бюджети, інші джерела</t>
  </si>
  <si>
    <t>6.2.1 Навчання працівників Укртрансбезпеки та Національної поліції стосовно здійснення габаритно-вагового контролю</t>
  </si>
  <si>
    <t xml:space="preserve">6.2.2 Навчання працівників Укртрансбезпеки  та Національної поліції стосовно здійснення державного контролю під час перевірки транспортних засобів, стосовно дотримання водіями режимів праці та відпочинку </t>
  </si>
  <si>
    <t>6.2.3 Навчання працівників Укртрансбезпеки  та Національної поліції стосовно здійснення державного контролю під час перевірки транспортних засобів які здійснюють перевезення небезпечних вантажів</t>
  </si>
  <si>
    <t>Мінінфраструктури (Укрінфрапроект), МВС, МОЗ, МОН, інші заінтересовані центральні органи виконавчої влади</t>
  </si>
  <si>
    <t>6.3 Забезпечення розроблення схеми аналізу дорожньо-транспортних пригод, зокрема розслідування дорожньо-транспортних пригод з тяжкими наслідками, у тому числі:</t>
  </si>
  <si>
    <t>6.3.4 Проведення тренінгів для персоналу Укртрансбезпеки та Національної поліції</t>
  </si>
  <si>
    <t>розроблення заходів з управління швидкісними режимами на автомобільних дорогах</t>
  </si>
  <si>
    <t>1.2  Забезпечення наукового супроводу аналізування стану, прогнозування та планування  заходів з убезпечення дорожнього руху. Проведення наукових та науково-технічних досліджень у сфері безпеки дорожнього руху, у тому числі щодо:</t>
  </si>
  <si>
    <t>розробка методики збору інформації про рівень потенційних ризиків для оцінки масштабів та тенденцій проблем у сфері безпеки дорожнього руху</t>
  </si>
  <si>
    <t>науковий супровід аналізування стану, прогнозування та планування  заходів з убезпечення дорожнього руху</t>
  </si>
  <si>
    <t>2.1.2 Проведення тренінгів щодо запровадження картки ДТП</t>
  </si>
  <si>
    <t>2.1.3 Створення бази даних ДТП (серверне та програмне забезпечення) з метою проведення аналізу ДТП</t>
  </si>
  <si>
    <t>розроблення національної програми оновлення транспортних засобів</t>
  </si>
  <si>
    <t>розроблення концепції національної системи психологічної реабілітації внаслідок ДТП</t>
  </si>
  <si>
    <t>розроблення методичних рекомендацій та відеоматеріалів для працівників транспортно-дорожньої інфраструктури щодо супроводження осіб з інвалідністю</t>
  </si>
  <si>
    <t xml:space="preserve">встановлення єдиних технічних вимог та правил застосування пристроїв для звукового і тактильного дублювання сигналів світлофорів
</t>
  </si>
  <si>
    <t xml:space="preserve">визначення індикаторів фактичного стану безпеки дорожнього руху в Україні
</t>
  </si>
  <si>
    <t xml:space="preserve">визначення економічної оцінки вартості втраченого життя та здоров'я особи в результаті ДТП та завданої шкоди економіці від ДТП
</t>
  </si>
  <si>
    <t>інформаційна кампанії щодо ризику перевищення швидкості транспортних засобів</t>
  </si>
  <si>
    <t>інформаційна кампанії щодо дотримання правил дорожнього руху уразливими учасниками дорожнього руху</t>
  </si>
  <si>
    <t>інформаційна кампанії щодо використання дитячих автокрісел і утримуючих пристроїв, шоломів, тощо</t>
  </si>
  <si>
    <t>інформаційна кампанії щодо використання світловідбивних елементів пішоходами та велосипедистами</t>
  </si>
  <si>
    <t>інформаційна кампанії щодо небезпеки відволікання учасників дорожнього руху</t>
  </si>
  <si>
    <t>оцінка ефективності проведених інформаційних кампаній</t>
  </si>
  <si>
    <t xml:space="preserve">встановлення єдиних технічних вимог та правил застосування на транспорті загального користування пристроїв для зовнішньогозвукового інформування пасажирів із порушенням зору про номер і кінцеву зупинку маршруту, а також звукових та візуальних (текстових) систем у салоні транспортних засобів для інформування пасажирів із порущенням зору та слуху про зупинки
</t>
  </si>
  <si>
    <t>інформаційна кампанії щодо небезпеки перебування в нетверезому стані за кермом</t>
  </si>
  <si>
    <t>інформаційна кампанії щодо використання пасків безпеки</t>
  </si>
  <si>
    <t>7.3 Проведення роз’яснювальної (виховної) роботи серед різних груп населенням з метою підвищення відповідальності учасників дорожнього руху та формування відповідальної поведінки, в тому числі:</t>
  </si>
  <si>
    <t>7.3.1 Технічне обслуговування обладнання та адміністрування програмного забезпечення для нового web-сайту з питань безпеки дорожнього руху</t>
  </si>
  <si>
    <r>
      <t xml:space="preserve">7.3.2 </t>
    </r>
    <r>
      <rPr>
        <b/>
        <sz val="11"/>
        <rFont val="Times New Roman"/>
        <family val="1"/>
        <charset val="204"/>
      </rPr>
      <t xml:space="preserve"> </t>
    </r>
    <r>
      <rPr>
        <sz val="11"/>
        <rFont val="Times New Roman"/>
        <family val="1"/>
        <charset val="204"/>
      </rPr>
      <t>Проведення щорічних загальнонаціональних Тижнів безпеки дорожнього руху (роз'яснювальна робота і пропаганда безпеки дорожнього руху, створення та розміщення рекламної продукції, придбаня наочної агітації, проведення тематичних конкурсів)</t>
    </r>
  </si>
  <si>
    <t>7.3.3 Підвищення кваліфікації викладацького складу загальноосвітніх шкіл і дитячих дошкільних установ в області безпеки дорожнього руху</t>
  </si>
  <si>
    <t>7.3.4 Розроблення системного проекту профілактики безпечної поведінки дітей на дорогах</t>
  </si>
  <si>
    <t>7.3.5 Проведення у дошкільних, загальноосвітніх, професійно-технічних навчальних закладах акцій, урочних та позаурочних заходів щодо вивчення правил дорожнього руху та безпечної поведінки на дорогах із залученням Національної поліції</t>
  </si>
  <si>
    <t>7.4 Розроблення комплексу програм, навчально-методичних матеріалів, друкованих і електронних навчальних і наукових посібників з навчання безпечній поведінці на вулицях і дорогах для установ дошкільної освіти, загальноосвітніх установ, установ додаткової освіти дітей, вихователів дошкільних установ, педагогів загальноосвітніх установ</t>
  </si>
  <si>
    <t>8.5 Зміцнення технічної бази підрозділів ДСНС для забезпечення виконання аварійно-рятувальних робіт на автомобільних дорогах на місці скоєння дорожньо-транспортних пригод, у тому числі:</t>
  </si>
  <si>
    <t>8.5.1 Придбання комп’ютерної техніки</t>
  </si>
  <si>
    <t>8.5.2 Оновлення спеціальних автомобілів</t>
  </si>
  <si>
    <t>8.5.3 Укомплектування спеціальною аварійно-рятувальною технікою (легкого, середнього, важкого типів)</t>
  </si>
  <si>
    <t>8.4 Впровадження в дію загальнодержавної системи екстренної допомоги за єдиним телефонним номером, у тому числі:</t>
  </si>
  <si>
    <t>Мінінфраструктури (Укрінфрапроект), МОЗ, МВС, ДСНС, Національна поліція</t>
  </si>
  <si>
    <t>8.4.1 Розроблення та затвердження технічного завдання загальнодержавної системи</t>
  </si>
  <si>
    <t>8.4.2 Розроблення проектно-кошторисної документації загальнодержавної системи</t>
  </si>
  <si>
    <t>8.4.3 Створення (придбання/створення програмного забезпечення, придбання обладнання, обслуговування) та введення в експлуатацію пілотного проекту у м. Києві</t>
  </si>
  <si>
    <t>1.8 Проведення дослідження та розробка регіональних програм з безпеки дорожнього руху для надання рекомендацій щодо заходів з безпеки дорожнього руху для населених пунктів з найбільшою кількістю ДТП та постраждалих в них</t>
  </si>
  <si>
    <t>1.7 Залучення міжнародних фахівців з безпеки дорожнього руху для отримання міжнародного досвіду і знань</t>
  </si>
  <si>
    <t>1.4 Участь представників центральних органів виконавчої влади в роботі інституцій ЄС, міжнародних організацій, діяльність яких пов'язана з питаннями безпеки дорожнього руху, а також у міжнародних заходах, семінарах, конференціях та виставках з питань безпеки дорожнього руху</t>
  </si>
  <si>
    <t>1.1 Розроблення комплексної інформаційної системи моніторингу безпеки дорожнього руху за ключовими показниками. Провести дослідження та розробити математичні моделі прогнозування показників рівня безпеки дорожнього руху від факторів впливу з аналізом поточного стану безпеки дорожнього руху, оцінкою потенційної ефективності заходів з державного регулювання у цій сфері</t>
  </si>
  <si>
    <t>придбання манекенів (дорослого, немовля, для серцево-легеневої реанімації дорослого, для роботи з дихальними шляхами) та обладнання (мішок типу Амбру з набором масок, кисневим резервуаром, кисневою трубкою; нереверсивна киснева маска з мішком і трубкою; кисневий балон; шини іммобілізаційні гнучкі; автоматичний зовнішній дефібрилятор; шийні коміри різних розмірів)</t>
  </si>
  <si>
    <t>5.1 Функціонування загальноукраїнської бази даних закладів охорони здоров’я, які мають право здійснювати профілактичний медичний, в тому числі наркологічний та психіатричний, огляд кандидатів у водії та водіїв транспортних засобів, і результатів таких оглядів (в тому числі виданих довідок водіям)</t>
  </si>
  <si>
    <t>5.2 Формування та функціонування загальнонаціональної бази даних щодо стану здоров’я та психофізіологічних властивостей кандидатів у водії та водіїв, у тому числі моніторниг осіб, що перебувають на психіатричному та (або) наркологічному обліку</t>
  </si>
  <si>
    <t>5.3 Удосконалення системи підготовки водіїв транспортних засобів та інших учасників дорожнього руху щодо володіння практичними навичками  з надання домедичної і медичної допомоги потерпілим внаслідок ДТП.   Розроблення та забезпечення функціонування системи обов'язкового проходження підготовчого курсу з надання домедичної допомоги кандидатам у водії за затвердженим МОЗ практичним курсом "Перший на місці події"</t>
  </si>
  <si>
    <t>6.1.10 Придбання програмного забезпечення для розгортання національної системи контролю режиму праці та відпочинку відіїв автомобільних перевізників</t>
  </si>
  <si>
    <t>Мінінфраструктури (Укрінфрапроект), Укртрансбезпека, Укравтодор</t>
  </si>
  <si>
    <t>7.1.4 Організація та проведення загальнонаціональних інформаційних кампаній        (теле-, радіо-, зовнішня реклама, тематичні заходи, друкована продукція, використання Інтернет, соціологічні дослідження, звіт про результати) та оцінка їх ефективності, у тому числі:</t>
  </si>
  <si>
    <t>8.2 Проведення інвентаризації закладів охорони здоров’я (які мають приймальні відділення екстреної (невідкладної) медичної допомоги), розташованих поблизу доріг державного значення (особливо доріг з високою концентрацією ДТП), з метою забезпечення нормативів доїзду бригад екстреної (швидкої) медичної допомоги на місця ДТП. Забезпечення таких закладів необхідними технічними засобами, автомобілями швидкої допомоги</t>
  </si>
  <si>
    <t xml:space="preserve">9.1.1 Придбання та введення в експлуатацію комп’ютерів, мережевого та телекомунікаційного обладнання, мобільних комплексів автофіксації, транспортних засобів </t>
  </si>
  <si>
    <t>9.1.2 Придбання та введення в експлуатацію технічних засобів (комплексів автоматичної фіксації порушень правил дорожнього руху) для автомобільних доріг загального користування державного значення</t>
  </si>
  <si>
    <t>6.1.1 Придбання для працівників форменого одягу та жезлів</t>
  </si>
  <si>
    <t>7.2 Виготовлення навчальних фільмів з питань безпеки дорожнього руху</t>
  </si>
  <si>
    <t>6.1.11 Придбання обладнання (рідерів) для розгортання національної системи контрою режиму праці та відпочинку водіїв автомобільних перевізників</t>
  </si>
  <si>
    <t>Мінінфраструктури (Укрінфрапроект),    МВС, Національна поліція</t>
  </si>
  <si>
    <t>Мінінфраструктури (Укрінфрапроект),    МВС, Національна поліція, МОЗ</t>
  </si>
  <si>
    <t>2.3 Розроблення системи обміну, узагальнення та аналізу даних закладів охорони здоров’я про види та ступені тяжкості отриманих травм, інвалідизації населення внаслідок ДТП з метою всебічного відображення отриманих даних у загальній системі даних про ДТП. Створення автоматизованої системи внесення даних від закладів охорони здоров'я про отримані травми та наркологічний стан пацієнтів з травмами внаслідок ДТП</t>
  </si>
  <si>
    <t>2.2 Розроблення та запровадженя електронної бази даних:</t>
  </si>
  <si>
    <t>транспортних засобів та водіїв транспортних засобів</t>
  </si>
  <si>
    <t>правопорушень, проходження технічного огляду, посвідчень водіїв, санкцій до перевізників, оплати страхових зборів тощо</t>
  </si>
  <si>
    <t>2.4 Створення бази даних аналізу потенційних ризиків безпеки дорожнього руху</t>
  </si>
  <si>
    <t>2.5 Створення бази даних для вимірювання показників безпеки дорожнього руху</t>
  </si>
  <si>
    <t>2.6 Проведення збору показників безпеки дорожнього руху та вимірювання індикаторів фактичного рівня безпеки дорожнього руху (режими швидкості, використання ременів безпеки, дитячих крісел тощо)</t>
  </si>
  <si>
    <t>6.2.4 Комплексне утримання спеціальних лабораторій габаритно-вагового контролю та їх комплектуючих (паливно-мастильні матеріали, ремонт та повірка обладнання лабораторій та їх комплектуючих)</t>
  </si>
  <si>
    <t>6.2.5 Утримання існуючих майданчиків для проведення габаритно-вагового контролю (ремонт покриття, встановлення технічних засобів регулювання дорожнього руху)</t>
  </si>
  <si>
    <t>6.2.6 Будівництво нових майданчиків для проведення габаритно-вагового контролю (будівництво та введення в експлуатацію пунктів габаритно-вагового контролю)</t>
  </si>
  <si>
    <t>8.3 Наповнення національної інтерактивної карти автомобільних доріг загального користування та позначення на ній місць розташування закладів охорони здоров’я, аварійно-рятувальних формувань і пожежно-рятувальних підрозділів оперативно-рятувальної служби цивільного захисту та місцевої пожежної охорони, підрозділів екстреної медичної допомоги. Проведення обстеження об'єктів, узагальнення та передача інформації до Укравтодору від МОЗ та ДСНС</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</si>
</sst>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15" x14ac:knownFonts="1">
    <font>
      <sz val="11"/>
      <color theme="1"/>
      <name val="Calibri"/>
      <family val="2"/>
      <charset val="204"/>
      <scheme val="minor"/>
    </font>
    <font>
      <sz val="14"/>
      <color theme="1"/>
      <name val="Times New Roman"/>
      <family val="1"/>
      <charset val="204"/>
    </font>
    <font>
      <sz val="11"/>
      <color theme="1"/>
      <name val="Times New Roman"/>
      <family val="1"/>
      <charset val="204"/>
    </font>
    <font>
      <b/>
      <sz val="14"/>
      <color theme="1"/>
      <name val="Times New Roman"/>
      <family val="1"/>
      <charset val="204"/>
    </font>
    <font>
      <sz val="9"/>
      <color theme="1"/>
      <name val="Times New Roman"/>
      <family val="1"/>
      <charset val="204"/>
    </font>
    <font>
      <b/>
      <sz val="11"/>
      <color theme="1"/>
      <name val="Times New Roman"/>
      <family val="1"/>
      <charset val="204"/>
    </font>
    <font>
      <sz val="11"/>
      <color rgb="FFFF0000"/>
      <name val="Times New Roman"/>
      <family val="1"/>
      <charset val="204"/>
    </font>
    <font>
      <b/>
      <i/>
      <sz val="11"/>
      <color theme="1"/>
      <name val="Times New Roman"/>
      <family val="1"/>
      <charset val="204"/>
    </font>
    <font>
      <sz val="9"/>
      <color rgb="FFFF0000"/>
      <name val="Times New Roman"/>
      <family val="1"/>
      <charset val="204"/>
    </font>
    <font>
      <b/>
      <sz val="11"/>
      <color theme="1"/>
      <name val="Calibri"/>
      <family val="2"/>
      <charset val="204"/>
      <scheme val="minor"/>
    </font>
    <font>
      <sz val="11"/>
      <name val="Times New Roman"/>
      <family val="1"/>
      <charset val="204"/>
    </font>
    <font>
      <sz val="11"/>
      <color rgb="FFFF0000"/>
      <name val="Calibri"/>
      <family val="2"/>
      <charset val="204"/>
      <scheme val="minor"/>
    </font>
    <font>
      <b/>
      <sz val="11"/>
      <name val="Times New Roman"/>
      <family val="1"/>
      <charset val="204"/>
    </font>
    <font>
      <sz val="11"/>
      <name val="Calibri"/>
      <family val="2"/>
      <charset val="204"/>
      <scheme val="minor"/>
    </font>
    <font>
      <sz val="14"/>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280">
    <xf numFmtId="0" fontId="0" fillId="0" borderId="0" xfId="0"/>
    <xf numFmtId="0" fontId="2" fillId="0" borderId="0" xfId="0" applyFont="1" applyAlignment="1">
      <alignment wrapText="1"/>
    </xf>
    <xf numFmtId="0" fontId="2" fillId="0" borderId="0" xfId="0" applyFont="1"/>
    <xf numFmtId="0" fontId="8" fillId="0" borderId="1" xfId="0" applyFont="1" applyBorder="1" applyAlignment="1">
      <alignment horizontal="center" vertical="top" wrapText="1"/>
    </xf>
    <xf numFmtId="0" fontId="2" fillId="0" borderId="0" xfId="0" applyFont="1" applyAlignment="1">
      <alignment horizontal="center"/>
    </xf>
    <xf numFmtId="0" fontId="5" fillId="0" borderId="1" xfId="0" applyFont="1" applyBorder="1" applyAlignment="1">
      <alignment horizontal="center" vertical="top" wrapText="1"/>
    </xf>
    <xf numFmtId="0" fontId="4" fillId="0" borderId="11" xfId="0" applyFont="1" applyBorder="1" applyAlignment="1">
      <alignment horizontal="center" vertical="top" wrapText="1"/>
    </xf>
    <xf numFmtId="0" fontId="1" fillId="0" borderId="0" xfId="0" applyFont="1" applyAlignment="1">
      <alignment horizontal="center" wrapText="1"/>
    </xf>
    <xf numFmtId="0" fontId="2" fillId="0" borderId="0" xfId="0" applyFont="1" applyAlignment="1">
      <alignment horizontal="center" wrapText="1"/>
    </xf>
    <xf numFmtId="0" fontId="2" fillId="0" borderId="2" xfId="0" applyFont="1" applyBorder="1" applyAlignment="1">
      <alignment horizontal="center" wrapText="1"/>
    </xf>
    <xf numFmtId="0" fontId="2" fillId="0" borderId="20" xfId="0" applyFont="1" applyBorder="1" applyAlignment="1">
      <alignment horizontal="center" vertical="center" wrapText="1"/>
    </xf>
    <xf numFmtId="0" fontId="9" fillId="0" borderId="0" xfId="0" applyFont="1"/>
    <xf numFmtId="0" fontId="7" fillId="0" borderId="1" xfId="0" applyFont="1" applyBorder="1" applyAlignment="1">
      <alignment vertical="top" wrapText="1"/>
    </xf>
    <xf numFmtId="0" fontId="4" fillId="0" borderId="1" xfId="0" applyFont="1" applyBorder="1" applyAlignment="1">
      <alignment vertical="top" wrapText="1"/>
    </xf>
    <xf numFmtId="0" fontId="1" fillId="0" borderId="0" xfId="0" applyFont="1" applyAlignment="1">
      <alignment horizontal="center" wrapText="1"/>
    </xf>
    <xf numFmtId="0" fontId="2" fillId="0" borderId="4" xfId="0" applyFont="1" applyBorder="1" applyAlignment="1">
      <alignment vertical="top"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xf numFmtId="0" fontId="2" fillId="0" borderId="1" xfId="0" applyFont="1" applyFill="1" applyBorder="1" applyAlignment="1">
      <alignment horizontal="center" vertical="center" wrapText="1"/>
    </xf>
    <xf numFmtId="165" fontId="5" fillId="0" borderId="1" xfId="0" applyNumberFormat="1" applyFont="1" applyBorder="1" applyAlignment="1">
      <alignment horizontal="center" vertical="top" wrapText="1"/>
    </xf>
    <xf numFmtId="165" fontId="2" fillId="0" borderId="1" xfId="0" applyNumberFormat="1" applyFont="1" applyBorder="1" applyAlignment="1">
      <alignment horizontal="center" vertical="top" wrapText="1"/>
    </xf>
    <xf numFmtId="0" fontId="2" fillId="0" borderId="3" xfId="0" applyFont="1" applyBorder="1" applyAlignment="1">
      <alignment horizontal="center" vertical="center"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2" fillId="0" borderId="11" xfId="0" applyFont="1" applyBorder="1" applyAlignment="1">
      <alignment horizontal="center"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1" fontId="5"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164" fontId="2" fillId="0" borderId="3" xfId="0" applyNumberFormat="1" applyFont="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166" fontId="2" fillId="0" borderId="1" xfId="0" applyNumberFormat="1" applyFont="1" applyBorder="1" applyAlignment="1">
      <alignment horizontal="center" vertical="top" wrapText="1"/>
    </xf>
    <xf numFmtId="166" fontId="2" fillId="0" borderId="3"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164" fontId="2" fillId="0" borderId="1" xfId="0" applyNumberFormat="1" applyFont="1" applyFill="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10" fillId="0" borderId="3"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10"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11" xfId="0"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3" xfId="0" applyFont="1" applyBorder="1" applyAlignment="1">
      <alignment horizontal="center" vertical="top" wrapText="1"/>
    </xf>
    <xf numFmtId="0" fontId="11" fillId="0" borderId="0" xfId="0" applyFont="1"/>
    <xf numFmtId="0" fontId="6" fillId="0" borderId="3" xfId="0" applyFont="1" applyBorder="1" applyAlignment="1">
      <alignment horizontal="center" vertical="top" wrapText="1"/>
    </xf>
    <xf numFmtId="164" fontId="10"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6"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5" fillId="0" borderId="1" xfId="0" applyFont="1" applyBorder="1" applyAlignment="1">
      <alignment horizontal="center" vertical="top" wrapText="1"/>
    </xf>
    <xf numFmtId="166" fontId="10" fillId="0" borderId="3" xfId="0" applyNumberFormat="1" applyFont="1" applyBorder="1" applyAlignment="1">
      <alignment horizontal="center" vertical="top" wrapText="1"/>
    </xf>
    <xf numFmtId="0" fontId="2" fillId="0" borderId="1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164" fontId="5"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3" xfId="0"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1" xfId="0" applyFont="1" applyBorder="1" applyAlignment="1">
      <alignment horizontal="center" vertical="top" wrapText="1"/>
    </xf>
    <xf numFmtId="164" fontId="2" fillId="0" borderId="1" xfId="0" applyNumberFormat="1" applyFont="1" applyBorder="1" applyAlignment="1">
      <alignment horizontal="center" vertical="top" wrapText="1"/>
    </xf>
    <xf numFmtId="0" fontId="2" fillId="0" borderId="1" xfId="0" applyFont="1" applyBorder="1" applyAlignment="1">
      <alignment horizontal="center" vertical="top"/>
    </xf>
    <xf numFmtId="164" fontId="2" fillId="0" borderId="1" xfId="0" applyNumberFormat="1" applyFont="1" applyBorder="1" applyAlignment="1">
      <alignment horizontal="center" vertical="top"/>
    </xf>
    <xf numFmtId="0" fontId="5"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2" fillId="0" borderId="9" xfId="0" applyFont="1" applyBorder="1" applyAlignment="1">
      <alignment horizontal="center" vertical="top" wrapText="1"/>
    </xf>
    <xf numFmtId="165" fontId="2" fillId="0" borderId="4" xfId="0" applyNumberFormat="1" applyFont="1" applyBorder="1" applyAlignment="1">
      <alignment horizontal="center" vertical="top" wrapText="1"/>
    </xf>
    <xf numFmtId="165" fontId="2" fillId="0" borderId="0" xfId="0" applyNumberFormat="1" applyFont="1" applyBorder="1" applyAlignment="1">
      <alignment horizontal="center" vertical="top" wrapText="1"/>
    </xf>
    <xf numFmtId="0" fontId="10" fillId="0" borderId="0" xfId="0" applyFont="1" applyFill="1"/>
    <xf numFmtId="0" fontId="10" fillId="0" borderId="0" xfId="0" applyFont="1" applyFill="1" applyAlignment="1">
      <alignment wrapText="1"/>
    </xf>
    <xf numFmtId="0" fontId="10" fillId="0" borderId="0" xfId="0" applyFont="1" applyBorder="1" applyAlignment="1">
      <alignment horizontal="center" vertical="top" wrapText="1"/>
    </xf>
    <xf numFmtId="0" fontId="10" fillId="0" borderId="14" xfId="0" applyFont="1" applyBorder="1" applyAlignment="1">
      <alignment horizontal="center" vertical="top" wrapText="1"/>
    </xf>
    <xf numFmtId="0" fontId="10" fillId="0" borderId="10" xfId="0" applyFont="1" applyBorder="1" applyAlignment="1">
      <alignment horizontal="center"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10" fillId="0" borderId="11" xfId="0" applyFont="1" applyFill="1" applyBorder="1" applyAlignment="1">
      <alignment horizontal="justify" vertical="top" wrapText="1"/>
    </xf>
    <xf numFmtId="0" fontId="10" fillId="0" borderId="19" xfId="0" applyFont="1" applyFill="1" applyBorder="1" applyAlignment="1">
      <alignment horizontal="justify" vertical="top" wrapText="1"/>
    </xf>
    <xf numFmtId="0" fontId="10" fillId="0" borderId="12" xfId="0" applyFont="1" applyFill="1" applyBorder="1" applyAlignment="1">
      <alignment horizontal="justify"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10" fillId="0" borderId="11" xfId="0" applyFont="1" applyFill="1" applyBorder="1" applyAlignment="1">
      <alignment vertical="top" wrapText="1"/>
    </xf>
    <xf numFmtId="0" fontId="10" fillId="0" borderId="19" xfId="0" applyFont="1" applyFill="1" applyBorder="1" applyAlignment="1">
      <alignment vertical="top" wrapText="1"/>
    </xf>
    <xf numFmtId="0" fontId="10" fillId="0" borderId="12" xfId="0" applyFont="1" applyFill="1" applyBorder="1" applyAlignment="1">
      <alignment vertical="top" wrapText="1"/>
    </xf>
    <xf numFmtId="0" fontId="2" fillId="0" borderId="3" xfId="0" applyFont="1" applyBorder="1" applyAlignment="1">
      <alignment horizontal="center" vertical="top" wrapText="1"/>
    </xf>
    <xf numFmtId="0" fontId="2" fillId="0" borderId="17"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10" fillId="0" borderId="11"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5" xfId="0" applyFont="1" applyFill="1" applyBorder="1" applyAlignment="1">
      <alignment vertical="top" wrapText="1"/>
    </xf>
    <xf numFmtId="0" fontId="10" fillId="0" borderId="13" xfId="0" applyFont="1" applyFill="1" applyBorder="1" applyAlignment="1">
      <alignment vertical="top" wrapText="1"/>
    </xf>
    <xf numFmtId="0" fontId="10" fillId="0" borderId="6" xfId="0" applyFont="1" applyFill="1" applyBorder="1" applyAlignment="1">
      <alignment vertical="top" wrapText="1"/>
    </xf>
    <xf numFmtId="0" fontId="13" fillId="0" borderId="19" xfId="0" applyFont="1" applyBorder="1" applyAlignment="1">
      <alignment vertical="top" wrapText="1"/>
    </xf>
    <xf numFmtId="0" fontId="13" fillId="0" borderId="12"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12" fillId="0" borderId="11" xfId="0" applyFont="1" applyFill="1" applyBorder="1" applyAlignment="1">
      <alignment vertical="top" wrapText="1"/>
    </xf>
    <xf numFmtId="0" fontId="12" fillId="0" borderId="19" xfId="0" applyFont="1" applyFill="1" applyBorder="1" applyAlignment="1">
      <alignment vertical="top" wrapText="1"/>
    </xf>
    <xf numFmtId="0" fontId="12" fillId="0" borderId="12" xfId="0" applyFont="1" applyFill="1" applyBorder="1" applyAlignment="1">
      <alignment vertical="top" wrapText="1"/>
    </xf>
    <xf numFmtId="0" fontId="12" fillId="0" borderId="11" xfId="0" applyFont="1" applyFill="1" applyBorder="1" applyAlignment="1">
      <alignment horizontal="justify" vertical="top" wrapText="1"/>
    </xf>
    <xf numFmtId="0" fontId="12" fillId="0" borderId="19" xfId="0" applyFont="1" applyFill="1" applyBorder="1" applyAlignment="1">
      <alignment horizontal="justify" vertical="top" wrapText="1"/>
    </xf>
    <xf numFmtId="0" fontId="12" fillId="0" borderId="12" xfId="0" applyFont="1" applyFill="1" applyBorder="1" applyAlignment="1">
      <alignment horizontal="justify" vertical="top" wrapText="1"/>
    </xf>
    <xf numFmtId="0" fontId="12" fillId="0" borderId="13" xfId="0" applyFont="1" applyFill="1" applyBorder="1" applyAlignment="1">
      <alignment vertical="top" wrapText="1"/>
    </xf>
    <xf numFmtId="0" fontId="12" fillId="0" borderId="6" xfId="0" applyFont="1" applyFill="1" applyBorder="1" applyAlignment="1">
      <alignment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5" fillId="0" borderId="19" xfId="0"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10" fillId="0" borderId="5"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11" xfId="0" applyFont="1" applyBorder="1" applyAlignment="1">
      <alignment vertical="top" wrapText="1"/>
    </xf>
    <xf numFmtId="0" fontId="10" fillId="0" borderId="12" xfId="0" applyFont="1" applyBorder="1" applyAlignment="1">
      <alignment vertical="top" wrapText="1"/>
    </xf>
    <xf numFmtId="165" fontId="5" fillId="0" borderId="3"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 fillId="0" borderId="0" xfId="0" applyFont="1" applyAlignment="1">
      <alignment horizontal="center" wrapText="1"/>
    </xf>
    <xf numFmtId="0" fontId="2" fillId="0" borderId="0" xfId="0" applyFont="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0" fillId="0" borderId="22" xfId="0" applyFont="1" applyFill="1" applyBorder="1" applyAlignment="1">
      <alignment horizontal="center" wrapText="1"/>
    </xf>
    <xf numFmtId="0" fontId="10" fillId="0" borderId="24" xfId="0" applyFont="1" applyFill="1" applyBorder="1" applyAlignment="1">
      <alignment horizontal="center" wrapText="1"/>
    </xf>
    <xf numFmtId="0" fontId="10" fillId="0" borderId="23" xfId="0" applyFont="1" applyFill="1" applyBorder="1" applyAlignment="1">
      <alignment horizont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4" xfId="0" applyFont="1" applyBorder="1" applyAlignment="1">
      <alignment horizontal="center" wrapText="1"/>
    </xf>
    <xf numFmtId="0" fontId="3" fillId="0" borderId="0" xfId="0" applyFont="1" applyAlignment="1">
      <alignment horizontal="center" wrapText="1"/>
    </xf>
    <xf numFmtId="0" fontId="3" fillId="2" borderId="0" xfId="0" applyFont="1" applyFill="1" applyAlignment="1">
      <alignment horizontal="center" wrapText="1"/>
    </xf>
    <xf numFmtId="0" fontId="2" fillId="0" borderId="17" xfId="0" applyFont="1" applyBorder="1" applyAlignment="1">
      <alignment horizontal="center" vertical="center" wrapText="1"/>
    </xf>
    <xf numFmtId="0" fontId="10" fillId="0" borderId="5" xfId="0" applyFont="1" applyFill="1" applyBorder="1" applyAlignment="1">
      <alignment horizontal="justify" vertical="top" wrapText="1"/>
    </xf>
    <xf numFmtId="0" fontId="10" fillId="0" borderId="13" xfId="0" applyFont="1" applyFill="1" applyBorder="1" applyAlignment="1">
      <alignment horizontal="justify" vertical="top" wrapText="1"/>
    </xf>
    <xf numFmtId="0" fontId="10" fillId="0" borderId="6" xfId="0" applyFont="1" applyFill="1" applyBorder="1" applyAlignment="1">
      <alignment horizontal="justify"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10" fillId="0" borderId="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0" fillId="0" borderId="1" xfId="0" applyFont="1" applyFill="1" applyBorder="1" applyAlignment="1">
      <alignment vertical="top" wrapText="1"/>
    </xf>
    <xf numFmtId="0" fontId="2"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10" fillId="0" borderId="5"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8" xfId="0" applyFont="1" applyFill="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49" fontId="10" fillId="0" borderId="11" xfId="0" applyNumberFormat="1" applyFont="1" applyFill="1" applyBorder="1" applyAlignment="1">
      <alignment vertical="top" wrapText="1"/>
    </xf>
    <xf numFmtId="49" fontId="10" fillId="0" borderId="19" xfId="0" applyNumberFormat="1" applyFont="1" applyFill="1" applyBorder="1" applyAlignment="1">
      <alignment vertical="top" wrapText="1"/>
    </xf>
    <xf numFmtId="49" fontId="10" fillId="0" borderId="12" xfId="0" applyNumberFormat="1" applyFont="1" applyFill="1" applyBorder="1" applyAlignment="1">
      <alignment vertical="top" wrapText="1"/>
    </xf>
    <xf numFmtId="0" fontId="5" fillId="0" borderId="1" xfId="0" applyFont="1" applyBorder="1" applyAlignment="1">
      <alignment horizontal="center" vertical="top" wrapText="1"/>
    </xf>
    <xf numFmtId="0" fontId="12" fillId="0" borderId="1" xfId="0" applyFont="1" applyFill="1" applyBorder="1" applyAlignment="1">
      <alignment horizontal="center"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10" fillId="3" borderId="5"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5" xfId="0" applyFont="1" applyFill="1" applyBorder="1" applyAlignment="1">
      <alignment vertical="top" wrapText="1"/>
    </xf>
    <xf numFmtId="0" fontId="10" fillId="3" borderId="13" xfId="0" applyFont="1" applyFill="1" applyBorder="1" applyAlignment="1">
      <alignment vertical="top" wrapText="1"/>
    </xf>
    <xf numFmtId="0" fontId="10" fillId="3" borderId="6" xfId="0" applyFont="1" applyFill="1" applyBorder="1" applyAlignment="1">
      <alignmen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10" fillId="0" borderId="9" xfId="0" applyFont="1" applyFill="1" applyBorder="1" applyAlignment="1">
      <alignment horizontal="left" wrapText="1"/>
    </xf>
    <xf numFmtId="0" fontId="10" fillId="0" borderId="0" xfId="0" applyFont="1" applyFill="1" applyBorder="1" applyAlignment="1">
      <alignment horizontal="left" wrapText="1"/>
    </xf>
    <xf numFmtId="0" fontId="10" fillId="0" borderId="10" xfId="0" applyFont="1" applyFill="1" applyBorder="1" applyAlignment="1">
      <alignment horizontal="left" wrapText="1"/>
    </xf>
    <xf numFmtId="0" fontId="10" fillId="0" borderId="7" xfId="0" applyFont="1" applyFill="1" applyBorder="1" applyAlignment="1">
      <alignment horizontal="left" wrapText="1"/>
    </xf>
    <xf numFmtId="0" fontId="10" fillId="0" borderId="14" xfId="0" applyFont="1" applyFill="1" applyBorder="1" applyAlignment="1">
      <alignment horizontal="left" wrapText="1"/>
    </xf>
    <xf numFmtId="0" fontId="10" fillId="0" borderId="8" xfId="0" applyFont="1" applyFill="1" applyBorder="1" applyAlignment="1">
      <alignment horizontal="left" wrapText="1"/>
    </xf>
    <xf numFmtId="0" fontId="2" fillId="0" borderId="1" xfId="0" applyFont="1" applyBorder="1" applyAlignment="1">
      <alignment horizontal="left" vertical="top" wrapText="1"/>
    </xf>
    <xf numFmtId="0" fontId="12" fillId="0" borderId="19" xfId="0" applyFont="1" applyFill="1" applyBorder="1" applyAlignment="1">
      <alignment horizontal="left" vertical="top" wrapText="1"/>
    </xf>
    <xf numFmtId="0" fontId="12" fillId="0" borderId="12" xfId="0" applyFont="1" applyFill="1" applyBorder="1" applyAlignment="1">
      <alignment horizontal="left" vertical="top" wrapText="1"/>
    </xf>
    <xf numFmtId="0" fontId="10" fillId="0" borderId="0" xfId="0" applyFont="1"/>
    <xf numFmtId="0" fontId="10" fillId="0" borderId="0" xfId="0" applyFont="1" applyAlignment="1">
      <alignment wrapText="1"/>
    </xf>
    <xf numFmtId="0" fontId="14" fillId="0" borderId="0" xfId="0" applyFont="1" applyAlignment="1">
      <alignment horizont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2" xfId="0" applyFont="1" applyBorder="1" applyAlignment="1">
      <alignment horizontal="center" wrapText="1"/>
    </xf>
    <xf numFmtId="0" fontId="10" fillId="0" borderId="23" xfId="0" applyFont="1" applyBorder="1" applyAlignment="1">
      <alignment horizontal="center"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0"/>
  <sheetViews>
    <sheetView tabSelected="1" view="pageBreakPreview" topLeftCell="B178" zoomScale="90" zoomScaleNormal="100" zoomScaleSheetLayoutView="90" workbookViewId="0">
      <selection activeCell="J184" sqref="J184:L185"/>
    </sheetView>
  </sheetViews>
  <sheetFormatPr defaultRowHeight="14.4" x14ac:dyDescent="0.3"/>
  <cols>
    <col min="1" max="1" width="11.44140625" style="2" customWidth="1"/>
    <col min="2" max="2" width="9.109375" style="2"/>
    <col min="3" max="3" width="13" style="2" customWidth="1"/>
    <col min="4" max="5" width="9.109375" style="2"/>
    <col min="6" max="6" width="10.6640625" style="2" bestFit="1" customWidth="1"/>
    <col min="7" max="7" width="9.109375" style="2"/>
    <col min="8" max="9" width="9.109375" style="2" customWidth="1"/>
    <col min="10" max="11" width="9.109375" style="105"/>
    <col min="12" max="12" width="28" style="105" customWidth="1"/>
    <col min="13" max="13" width="9.109375" style="2"/>
    <col min="14" max="14" width="9.6640625" style="2" customWidth="1"/>
    <col min="15" max="16" width="9.109375" style="263"/>
    <col min="17" max="17" width="16" style="4" bestFit="1" customWidth="1"/>
    <col min="18" max="18" width="13.6640625" style="4" bestFit="1" customWidth="1"/>
    <col min="19" max="19" width="12.6640625" style="4" customWidth="1"/>
    <col min="20" max="20" width="12.44140625" style="4" customWidth="1"/>
  </cols>
  <sheetData>
    <row r="1" spans="1:20" s="18" customFormat="1" x14ac:dyDescent="0.3">
      <c r="A1" s="2"/>
      <c r="B1" s="2"/>
      <c r="C1" s="2"/>
      <c r="D1" s="2"/>
      <c r="E1" s="2"/>
      <c r="F1" s="2"/>
      <c r="G1" s="2"/>
      <c r="H1" s="2"/>
      <c r="I1" s="2"/>
      <c r="J1" s="105"/>
      <c r="K1" s="105"/>
      <c r="L1" s="105"/>
      <c r="M1" s="2"/>
      <c r="N1" s="2"/>
      <c r="O1" s="263"/>
      <c r="P1" s="263"/>
      <c r="Q1" s="4"/>
      <c r="R1" s="4"/>
      <c r="S1" s="4"/>
      <c r="T1" s="4"/>
    </row>
    <row r="2" spans="1:20" s="18" customFormat="1" x14ac:dyDescent="0.3">
      <c r="A2" s="2"/>
      <c r="B2" s="2"/>
      <c r="C2" s="2"/>
      <c r="D2" s="2"/>
      <c r="E2" s="2"/>
      <c r="F2" s="2"/>
      <c r="G2" s="2"/>
      <c r="H2" s="2"/>
      <c r="I2" s="2"/>
      <c r="J2" s="105"/>
      <c r="K2" s="105"/>
      <c r="L2" s="105"/>
      <c r="M2" s="2"/>
      <c r="N2" s="2"/>
      <c r="O2" s="263"/>
      <c r="P2" s="263"/>
      <c r="Q2" s="4"/>
      <c r="R2" s="4"/>
      <c r="S2" s="4"/>
      <c r="T2" s="4"/>
    </row>
    <row r="3" spans="1:20" ht="15" customHeight="1" x14ac:dyDescent="0.3">
      <c r="A3"/>
      <c r="B3" s="174" t="s">
        <v>0</v>
      </c>
      <c r="C3" s="174"/>
      <c r="D3" s="174"/>
      <c r="E3" s="174"/>
      <c r="F3" s="174"/>
      <c r="G3" s="174"/>
      <c r="H3" s="174"/>
      <c r="I3" s="174"/>
      <c r="J3" s="174"/>
      <c r="K3" s="106"/>
      <c r="L3" s="106"/>
      <c r="M3" s="1"/>
      <c r="N3" s="1"/>
      <c r="O3" s="264"/>
      <c r="P3" s="264"/>
      <c r="Q3" s="8"/>
      <c r="R3" s="175" t="s">
        <v>1</v>
      </c>
      <c r="S3" s="175"/>
      <c r="T3" s="8"/>
    </row>
    <row r="4" spans="1:20" ht="15" customHeight="1" x14ac:dyDescent="0.3">
      <c r="A4"/>
      <c r="B4" s="174"/>
      <c r="C4" s="174"/>
      <c r="D4" s="174"/>
      <c r="E4" s="174"/>
      <c r="F4" s="174"/>
      <c r="G4" s="174"/>
      <c r="H4" s="174"/>
      <c r="I4" s="174"/>
      <c r="J4" s="174"/>
      <c r="K4" s="106"/>
      <c r="L4" s="106"/>
      <c r="M4" s="1"/>
      <c r="N4" s="1"/>
      <c r="O4" s="264"/>
      <c r="P4" s="264"/>
      <c r="Q4" s="8"/>
      <c r="R4" s="175" t="s">
        <v>2</v>
      </c>
      <c r="S4" s="175"/>
      <c r="T4" s="8"/>
    </row>
    <row r="5" spans="1:20" ht="18" x14ac:dyDescent="0.35">
      <c r="A5"/>
      <c r="B5" s="174"/>
      <c r="C5" s="174"/>
      <c r="D5" s="174"/>
      <c r="E5" s="174"/>
      <c r="F5" s="174"/>
      <c r="G5" s="174"/>
      <c r="H5" s="174"/>
      <c r="I5" s="174"/>
      <c r="J5" s="174"/>
      <c r="K5" s="174"/>
      <c r="L5" s="174"/>
      <c r="M5" s="174"/>
      <c r="N5" s="174"/>
      <c r="O5" s="174"/>
      <c r="P5" s="174"/>
      <c r="Q5" s="174"/>
      <c r="R5" s="174"/>
      <c r="S5" s="174"/>
      <c r="T5" s="174"/>
    </row>
    <row r="6" spans="1:20" ht="18.75" customHeight="1" x14ac:dyDescent="0.3">
      <c r="A6"/>
      <c r="B6" s="193" t="s">
        <v>3</v>
      </c>
      <c r="C6" s="193"/>
      <c r="D6" s="193"/>
      <c r="E6" s="193"/>
      <c r="F6" s="193"/>
      <c r="G6" s="193"/>
      <c r="H6" s="193"/>
      <c r="I6" s="193"/>
      <c r="J6" s="193"/>
      <c r="K6" s="193"/>
      <c r="L6" s="193"/>
      <c r="M6" s="193"/>
      <c r="N6" s="193"/>
      <c r="O6" s="193"/>
      <c r="P6" s="193"/>
      <c r="Q6" s="193"/>
      <c r="R6" s="193"/>
      <c r="S6" s="193"/>
      <c r="T6" s="193"/>
    </row>
    <row r="7" spans="1:20" ht="18.75" customHeight="1" x14ac:dyDescent="0.3">
      <c r="A7"/>
      <c r="B7" s="194" t="s">
        <v>4</v>
      </c>
      <c r="C7" s="194"/>
      <c r="D7" s="194"/>
      <c r="E7" s="194"/>
      <c r="F7" s="194"/>
      <c r="G7" s="194"/>
      <c r="H7" s="194"/>
      <c r="I7" s="194"/>
      <c r="J7" s="194"/>
      <c r="K7" s="194"/>
      <c r="L7" s="194"/>
      <c r="M7" s="194"/>
      <c r="N7" s="194"/>
      <c r="O7" s="194"/>
      <c r="P7" s="194"/>
      <c r="Q7" s="194"/>
      <c r="R7" s="194"/>
      <c r="S7" s="194"/>
      <c r="T7" s="194"/>
    </row>
    <row r="8" spans="1:20" ht="18.75" customHeight="1" x14ac:dyDescent="0.3">
      <c r="A8"/>
      <c r="B8" s="193" t="s">
        <v>5</v>
      </c>
      <c r="C8" s="193"/>
      <c r="D8" s="193"/>
      <c r="E8" s="193"/>
      <c r="F8" s="193"/>
      <c r="G8" s="193"/>
      <c r="H8" s="193"/>
      <c r="I8" s="193"/>
      <c r="J8" s="193"/>
      <c r="K8" s="193"/>
      <c r="L8" s="193"/>
      <c r="M8" s="193"/>
      <c r="N8" s="193"/>
      <c r="O8" s="193"/>
      <c r="P8" s="193"/>
      <c r="Q8" s="193"/>
      <c r="R8" s="193"/>
      <c r="S8" s="193"/>
      <c r="T8" s="193"/>
    </row>
    <row r="9" spans="1:20" ht="18" x14ac:dyDescent="0.35">
      <c r="A9" s="14"/>
      <c r="B9" s="7"/>
      <c r="C9" s="192"/>
      <c r="D9" s="192"/>
      <c r="E9" s="192"/>
      <c r="F9" s="192"/>
      <c r="G9" s="192"/>
      <c r="H9" s="192"/>
      <c r="I9" s="192"/>
      <c r="J9" s="192"/>
      <c r="K9" s="192"/>
      <c r="L9" s="192"/>
      <c r="M9" s="192"/>
      <c r="N9" s="7"/>
      <c r="O9" s="265"/>
      <c r="P9" s="174"/>
      <c r="Q9" s="174"/>
      <c r="R9" s="174"/>
      <c r="S9" s="174"/>
      <c r="T9" s="174"/>
    </row>
    <row r="10" spans="1:20" ht="93.75" customHeight="1" x14ac:dyDescent="0.3">
      <c r="A10"/>
      <c r="B10" s="181" t="s">
        <v>33</v>
      </c>
      <c r="C10" s="182"/>
      <c r="D10" s="181" t="s">
        <v>6</v>
      </c>
      <c r="E10" s="182"/>
      <c r="F10" s="187" t="s">
        <v>7</v>
      </c>
      <c r="G10" s="188"/>
      <c r="H10" s="188"/>
      <c r="I10" s="189"/>
      <c r="J10" s="203" t="s">
        <v>8</v>
      </c>
      <c r="K10" s="204"/>
      <c r="L10" s="205"/>
      <c r="M10" s="181" t="s">
        <v>32</v>
      </c>
      <c r="N10" s="182"/>
      <c r="O10" s="266" t="s">
        <v>9</v>
      </c>
      <c r="P10" s="267"/>
      <c r="Q10" s="190" t="s">
        <v>34</v>
      </c>
      <c r="R10" s="187" t="s">
        <v>10</v>
      </c>
      <c r="S10" s="188"/>
      <c r="T10" s="189"/>
    </row>
    <row r="11" spans="1:20" ht="15" customHeight="1" x14ac:dyDescent="0.3">
      <c r="A11"/>
      <c r="B11" s="183"/>
      <c r="C11" s="184"/>
      <c r="D11" s="183"/>
      <c r="E11" s="184"/>
      <c r="F11" s="190" t="s">
        <v>11</v>
      </c>
      <c r="G11" s="187" t="s">
        <v>12</v>
      </c>
      <c r="H11" s="188"/>
      <c r="I11" s="189"/>
      <c r="J11" s="206"/>
      <c r="K11" s="207"/>
      <c r="L11" s="208"/>
      <c r="M11" s="183"/>
      <c r="N11" s="184"/>
      <c r="O11" s="268"/>
      <c r="P11" s="269"/>
      <c r="Q11" s="195"/>
      <c r="R11" s="190">
        <v>2018</v>
      </c>
      <c r="S11" s="190">
        <v>2019</v>
      </c>
      <c r="T11" s="190">
        <v>2020</v>
      </c>
    </row>
    <row r="12" spans="1:20" ht="15" thickBot="1" x14ac:dyDescent="0.35">
      <c r="A12"/>
      <c r="B12" s="185"/>
      <c r="C12" s="186"/>
      <c r="D12" s="185"/>
      <c r="E12" s="186"/>
      <c r="F12" s="191"/>
      <c r="G12" s="22">
        <v>2018</v>
      </c>
      <c r="H12" s="10">
        <v>2019</v>
      </c>
      <c r="I12" s="22">
        <v>2020</v>
      </c>
      <c r="J12" s="209"/>
      <c r="K12" s="210"/>
      <c r="L12" s="211"/>
      <c r="M12" s="185"/>
      <c r="N12" s="186"/>
      <c r="O12" s="270"/>
      <c r="P12" s="271"/>
      <c r="Q12" s="191"/>
      <c r="R12" s="191"/>
      <c r="S12" s="191"/>
      <c r="T12" s="191"/>
    </row>
    <row r="13" spans="1:20" s="2" customFormat="1" thickBot="1" x14ac:dyDescent="0.3">
      <c r="B13" s="176">
        <v>1</v>
      </c>
      <c r="C13" s="177"/>
      <c r="D13" s="176">
        <v>2</v>
      </c>
      <c r="E13" s="177"/>
      <c r="F13" s="9">
        <v>3</v>
      </c>
      <c r="G13" s="9">
        <v>4</v>
      </c>
      <c r="H13" s="9">
        <v>5</v>
      </c>
      <c r="I13" s="9">
        <v>6</v>
      </c>
      <c r="J13" s="178">
        <v>7</v>
      </c>
      <c r="K13" s="179"/>
      <c r="L13" s="180"/>
      <c r="M13" s="176">
        <v>8</v>
      </c>
      <c r="N13" s="177"/>
      <c r="O13" s="272">
        <v>9</v>
      </c>
      <c r="P13" s="273"/>
      <c r="Q13" s="9">
        <v>10</v>
      </c>
      <c r="R13" s="9">
        <v>11</v>
      </c>
      <c r="S13" s="9">
        <v>12</v>
      </c>
      <c r="T13" s="9">
        <v>13</v>
      </c>
    </row>
    <row r="14" spans="1:20" ht="129" customHeight="1" x14ac:dyDescent="0.3">
      <c r="A14"/>
      <c r="B14" s="127" t="s">
        <v>13</v>
      </c>
      <c r="C14" s="128"/>
      <c r="D14" s="116" t="s">
        <v>20</v>
      </c>
      <c r="E14" s="117"/>
      <c r="F14" s="23">
        <f t="shared" ref="F14:F25" si="0">SUM(G14:I14)</f>
        <v>1</v>
      </c>
      <c r="G14" s="28"/>
      <c r="H14" s="28"/>
      <c r="I14" s="23">
        <v>1</v>
      </c>
      <c r="J14" s="140" t="s">
        <v>221</v>
      </c>
      <c r="K14" s="141"/>
      <c r="L14" s="142"/>
      <c r="M14" s="125" t="s">
        <v>14</v>
      </c>
      <c r="N14" s="126"/>
      <c r="O14" s="121" t="s">
        <v>19</v>
      </c>
      <c r="P14" s="122"/>
      <c r="Q14" s="23">
        <f>SUM(R14:T14)</f>
        <v>2</v>
      </c>
      <c r="R14" s="23">
        <v>0.7</v>
      </c>
      <c r="S14" s="23">
        <v>0.8</v>
      </c>
      <c r="T14" s="23">
        <v>0.5</v>
      </c>
    </row>
    <row r="15" spans="1:20" ht="114" customHeight="1" x14ac:dyDescent="0.3">
      <c r="A15"/>
      <c r="B15" s="112"/>
      <c r="C15" s="113"/>
      <c r="D15" s="116" t="s">
        <v>31</v>
      </c>
      <c r="E15" s="117"/>
      <c r="F15" s="23">
        <f t="shared" si="0"/>
        <v>21</v>
      </c>
      <c r="G15" s="23">
        <v>7</v>
      </c>
      <c r="H15" s="23">
        <v>7</v>
      </c>
      <c r="I15" s="23">
        <v>7</v>
      </c>
      <c r="J15" s="140" t="s">
        <v>182</v>
      </c>
      <c r="K15" s="141"/>
      <c r="L15" s="142"/>
      <c r="M15" s="121" t="s">
        <v>167</v>
      </c>
      <c r="N15" s="122"/>
      <c r="O15" s="121" t="s">
        <v>19</v>
      </c>
      <c r="P15" s="122"/>
      <c r="Q15" s="23">
        <f>SUM(Q16:Q25)</f>
        <v>9.25</v>
      </c>
      <c r="R15" s="82">
        <f>SUM(R16:R25)</f>
        <v>3.3499999999999996</v>
      </c>
      <c r="S15" s="82">
        <f t="shared" ref="S15" si="1">SUM(S16:S25)</f>
        <v>4.5</v>
      </c>
      <c r="T15" s="82">
        <f>SUM(T16:T25)</f>
        <v>1.4</v>
      </c>
    </row>
    <row r="16" spans="1:20" s="18" customFormat="1" ht="46.2" customHeight="1" x14ac:dyDescent="0.3">
      <c r="B16" s="112"/>
      <c r="C16" s="113"/>
      <c r="D16" s="116" t="s">
        <v>31</v>
      </c>
      <c r="E16" s="117"/>
      <c r="F16" s="78">
        <f t="shared" si="0"/>
        <v>1</v>
      </c>
      <c r="G16" s="78">
        <v>1</v>
      </c>
      <c r="H16" s="78"/>
      <c r="I16" s="78"/>
      <c r="J16" s="140" t="s">
        <v>192</v>
      </c>
      <c r="K16" s="141"/>
      <c r="L16" s="142"/>
      <c r="M16" s="121"/>
      <c r="N16" s="122"/>
      <c r="O16" s="121" t="s">
        <v>19</v>
      </c>
      <c r="P16" s="122"/>
      <c r="Q16" s="78">
        <f t="shared" ref="Q16:Q25" si="2">SUM(R16:T16)</f>
        <v>0.45</v>
      </c>
      <c r="R16" s="78">
        <v>0.45</v>
      </c>
      <c r="S16" s="78"/>
      <c r="T16" s="78"/>
    </row>
    <row r="17" spans="2:20" s="18" customFormat="1" ht="30.6" customHeight="1" x14ac:dyDescent="0.3">
      <c r="B17" s="112"/>
      <c r="C17" s="113"/>
      <c r="D17" s="116" t="s">
        <v>31</v>
      </c>
      <c r="E17" s="117"/>
      <c r="F17" s="78">
        <f t="shared" si="0"/>
        <v>1</v>
      </c>
      <c r="G17" s="78">
        <v>1</v>
      </c>
      <c r="H17" s="78"/>
      <c r="I17" s="78"/>
      <c r="J17" s="140" t="s">
        <v>191</v>
      </c>
      <c r="K17" s="141"/>
      <c r="L17" s="142"/>
      <c r="M17" s="121"/>
      <c r="N17" s="122"/>
      <c r="O17" s="121" t="s">
        <v>19</v>
      </c>
      <c r="P17" s="122"/>
      <c r="Q17" s="45">
        <f t="shared" si="2"/>
        <v>1</v>
      </c>
      <c r="R17" s="84">
        <v>1</v>
      </c>
      <c r="S17" s="78"/>
      <c r="T17" s="78"/>
    </row>
    <row r="18" spans="2:20" s="18" customFormat="1" ht="115.8" customHeight="1" x14ac:dyDescent="0.3">
      <c r="B18" s="112"/>
      <c r="C18" s="113"/>
      <c r="D18" s="116" t="s">
        <v>31</v>
      </c>
      <c r="E18" s="117"/>
      <c r="F18" s="78">
        <f t="shared" si="0"/>
        <v>1</v>
      </c>
      <c r="G18" s="78">
        <v>1</v>
      </c>
      <c r="H18" s="78"/>
      <c r="I18" s="78"/>
      <c r="J18" s="140" t="s">
        <v>199</v>
      </c>
      <c r="K18" s="141"/>
      <c r="L18" s="142"/>
      <c r="M18" s="121"/>
      <c r="N18" s="122"/>
      <c r="O18" s="121" t="s">
        <v>19</v>
      </c>
      <c r="P18" s="122"/>
      <c r="Q18" s="78">
        <f t="shared" si="2"/>
        <v>0.3</v>
      </c>
      <c r="R18" s="78">
        <v>0.3</v>
      </c>
      <c r="S18" s="78"/>
      <c r="T18" s="78"/>
    </row>
    <row r="19" spans="2:20" s="18" customFormat="1" ht="42.6" customHeight="1" x14ac:dyDescent="0.3">
      <c r="B19" s="112"/>
      <c r="C19" s="113"/>
      <c r="D19" s="116" t="s">
        <v>31</v>
      </c>
      <c r="E19" s="117"/>
      <c r="F19" s="78">
        <f t="shared" si="0"/>
        <v>1</v>
      </c>
      <c r="G19" s="78">
        <v>1</v>
      </c>
      <c r="H19" s="78"/>
      <c r="I19" s="78"/>
      <c r="J19" s="140" t="s">
        <v>190</v>
      </c>
      <c r="K19" s="141"/>
      <c r="L19" s="142"/>
      <c r="M19" s="121"/>
      <c r="N19" s="122"/>
      <c r="O19" s="121" t="s">
        <v>19</v>
      </c>
      <c r="P19" s="122"/>
      <c r="Q19" s="78">
        <f t="shared" si="2"/>
        <v>0.3</v>
      </c>
      <c r="R19" s="78">
        <v>0.3</v>
      </c>
      <c r="S19" s="78"/>
      <c r="T19" s="78"/>
    </row>
    <row r="20" spans="2:20" s="18" customFormat="1" ht="57" customHeight="1" x14ac:dyDescent="0.3">
      <c r="B20" s="112"/>
      <c r="C20" s="113"/>
      <c r="D20" s="116" t="s">
        <v>31</v>
      </c>
      <c r="E20" s="117"/>
      <c r="F20" s="78">
        <f t="shared" si="0"/>
        <v>1</v>
      </c>
      <c r="G20" s="78">
        <v>1</v>
      </c>
      <c r="H20" s="78"/>
      <c r="I20" s="78"/>
      <c r="J20" s="140" t="s">
        <v>189</v>
      </c>
      <c r="K20" s="141"/>
      <c r="L20" s="142"/>
      <c r="M20" s="121"/>
      <c r="N20" s="122"/>
      <c r="O20" s="121" t="s">
        <v>19</v>
      </c>
      <c r="P20" s="122"/>
      <c r="Q20" s="78">
        <f t="shared" si="2"/>
        <v>0.3</v>
      </c>
      <c r="R20" s="78">
        <v>0.3</v>
      </c>
      <c r="S20" s="78"/>
      <c r="T20" s="78"/>
    </row>
    <row r="21" spans="2:20" s="18" customFormat="1" ht="30.6" customHeight="1" x14ac:dyDescent="0.3">
      <c r="B21" s="112"/>
      <c r="C21" s="113"/>
      <c r="D21" s="116" t="s">
        <v>31</v>
      </c>
      <c r="E21" s="117"/>
      <c r="F21" s="78">
        <f t="shared" si="0"/>
        <v>1</v>
      </c>
      <c r="G21" s="78">
        <v>1</v>
      </c>
      <c r="H21" s="78"/>
      <c r="I21" s="78"/>
      <c r="J21" s="140" t="s">
        <v>181</v>
      </c>
      <c r="K21" s="141"/>
      <c r="L21" s="142"/>
      <c r="M21" s="121"/>
      <c r="N21" s="122"/>
      <c r="O21" s="121" t="s">
        <v>19</v>
      </c>
      <c r="P21" s="122"/>
      <c r="Q21" s="78">
        <f t="shared" si="2"/>
        <v>0.5</v>
      </c>
      <c r="R21" s="78">
        <v>0.5</v>
      </c>
      <c r="S21" s="78"/>
      <c r="T21" s="78"/>
    </row>
    <row r="22" spans="2:20" s="18" customFormat="1" ht="58.8" customHeight="1" x14ac:dyDescent="0.3">
      <c r="B22" s="112"/>
      <c r="C22" s="113"/>
      <c r="D22" s="116" t="s">
        <v>31</v>
      </c>
      <c r="E22" s="117"/>
      <c r="F22" s="78">
        <f t="shared" si="0"/>
        <v>1</v>
      </c>
      <c r="G22" s="78">
        <v>1</v>
      </c>
      <c r="H22" s="78"/>
      <c r="I22" s="78"/>
      <c r="J22" s="140" t="s">
        <v>183</v>
      </c>
      <c r="K22" s="141"/>
      <c r="L22" s="142"/>
      <c r="M22" s="121"/>
      <c r="N22" s="122"/>
      <c r="O22" s="121" t="s">
        <v>19</v>
      </c>
      <c r="P22" s="122"/>
      <c r="Q22" s="78">
        <f t="shared" si="2"/>
        <v>0.5</v>
      </c>
      <c r="R22" s="78">
        <v>0.5</v>
      </c>
      <c r="S22" s="78"/>
      <c r="T22" s="78"/>
    </row>
    <row r="23" spans="2:20" s="18" customFormat="1" ht="45" customHeight="1" x14ac:dyDescent="0.3">
      <c r="B23" s="112"/>
      <c r="C23" s="113"/>
      <c r="D23" s="116" t="s">
        <v>31</v>
      </c>
      <c r="E23" s="117"/>
      <c r="F23" s="78">
        <f t="shared" si="0"/>
        <v>12</v>
      </c>
      <c r="G23" s="78"/>
      <c r="H23" s="78">
        <v>5</v>
      </c>
      <c r="I23" s="78">
        <v>7</v>
      </c>
      <c r="J23" s="140" t="s">
        <v>184</v>
      </c>
      <c r="K23" s="141"/>
      <c r="L23" s="142"/>
      <c r="M23" s="121"/>
      <c r="N23" s="122"/>
      <c r="O23" s="121" t="s">
        <v>19</v>
      </c>
      <c r="P23" s="122"/>
      <c r="Q23" s="78">
        <f t="shared" si="2"/>
        <v>2.4</v>
      </c>
      <c r="R23" s="78"/>
      <c r="S23" s="78">
        <v>1</v>
      </c>
      <c r="T23" s="78">
        <v>1.4</v>
      </c>
    </row>
    <row r="24" spans="2:20" s="18" customFormat="1" ht="28.8" customHeight="1" x14ac:dyDescent="0.3">
      <c r="B24" s="112"/>
      <c r="C24" s="113"/>
      <c r="D24" s="116" t="s">
        <v>31</v>
      </c>
      <c r="E24" s="117"/>
      <c r="F24" s="78">
        <f t="shared" si="0"/>
        <v>1</v>
      </c>
      <c r="G24" s="78"/>
      <c r="H24" s="78">
        <v>1</v>
      </c>
      <c r="I24" s="78"/>
      <c r="J24" s="140" t="s">
        <v>187</v>
      </c>
      <c r="K24" s="141"/>
      <c r="L24" s="142"/>
      <c r="M24" s="121"/>
      <c r="N24" s="122"/>
      <c r="O24" s="121" t="s">
        <v>19</v>
      </c>
      <c r="P24" s="122"/>
      <c r="Q24" s="78">
        <f t="shared" si="2"/>
        <v>3</v>
      </c>
      <c r="R24" s="78"/>
      <c r="S24" s="78">
        <v>3</v>
      </c>
      <c r="T24" s="78"/>
    </row>
    <row r="25" spans="2:20" s="18" customFormat="1" ht="27" customHeight="1" x14ac:dyDescent="0.3">
      <c r="B25" s="112"/>
      <c r="C25" s="113"/>
      <c r="D25" s="116" t="s">
        <v>31</v>
      </c>
      <c r="E25" s="117"/>
      <c r="F25" s="78">
        <f t="shared" si="0"/>
        <v>1</v>
      </c>
      <c r="G25" s="78"/>
      <c r="H25" s="78">
        <v>1</v>
      </c>
      <c r="I25" s="78"/>
      <c r="J25" s="140" t="s">
        <v>188</v>
      </c>
      <c r="K25" s="141"/>
      <c r="L25" s="142"/>
      <c r="M25" s="121"/>
      <c r="N25" s="122"/>
      <c r="O25" s="121" t="s">
        <v>19</v>
      </c>
      <c r="P25" s="122"/>
      <c r="Q25" s="78">
        <f t="shared" si="2"/>
        <v>0.5</v>
      </c>
      <c r="R25" s="78"/>
      <c r="S25" s="78">
        <v>0.5</v>
      </c>
      <c r="T25" s="78"/>
    </row>
    <row r="26" spans="2:20" s="18" customFormat="1" ht="46.8" customHeight="1" x14ac:dyDescent="0.3">
      <c r="B26" s="112"/>
      <c r="C26" s="113"/>
      <c r="D26" s="116" t="s">
        <v>31</v>
      </c>
      <c r="E26" s="117"/>
      <c r="F26" s="62">
        <f>SUM(F27:F32)</f>
        <v>10</v>
      </c>
      <c r="G26" s="62">
        <f t="shared" ref="G26:I26" si="3">SUM(G27:G32)</f>
        <v>4</v>
      </c>
      <c r="H26" s="62">
        <f t="shared" si="3"/>
        <v>4</v>
      </c>
      <c r="I26" s="62">
        <f t="shared" si="3"/>
        <v>2</v>
      </c>
      <c r="J26" s="140" t="s">
        <v>116</v>
      </c>
      <c r="K26" s="141"/>
      <c r="L26" s="142"/>
      <c r="M26" s="125" t="s">
        <v>115</v>
      </c>
      <c r="N26" s="126"/>
      <c r="O26" s="121" t="s">
        <v>19</v>
      </c>
      <c r="P26" s="122"/>
      <c r="Q26" s="62">
        <f>SUM(Q27:Q32)</f>
        <v>18.100000000000001</v>
      </c>
      <c r="R26" s="62">
        <f t="shared" ref="R26" si="4">SUM(R27:R32)</f>
        <v>5.15</v>
      </c>
      <c r="S26" s="62">
        <f>SUM(S27:S32)</f>
        <v>9.35</v>
      </c>
      <c r="T26" s="62">
        <f>SUM(T27:T32)</f>
        <v>3.6</v>
      </c>
    </row>
    <row r="27" spans="2:20" s="18" customFormat="1" ht="46.8" customHeight="1" x14ac:dyDescent="0.3">
      <c r="B27" s="112"/>
      <c r="C27" s="113"/>
      <c r="D27" s="116" t="s">
        <v>31</v>
      </c>
      <c r="E27" s="117"/>
      <c r="F27" s="62">
        <f t="shared" ref="F27:F34" si="5">SUM(G27:I27)</f>
        <v>3</v>
      </c>
      <c r="G27" s="62">
        <v>1</v>
      </c>
      <c r="H27" s="62">
        <v>1</v>
      </c>
      <c r="I27" s="62">
        <v>1</v>
      </c>
      <c r="J27" s="140" t="s">
        <v>122</v>
      </c>
      <c r="K27" s="141"/>
      <c r="L27" s="142"/>
      <c r="M27" s="125" t="s">
        <v>115</v>
      </c>
      <c r="N27" s="126"/>
      <c r="O27" s="121" t="s">
        <v>19</v>
      </c>
      <c r="P27" s="122"/>
      <c r="Q27" s="62">
        <f t="shared" ref="Q27:Q33" si="6">SUM(R27:T27)</f>
        <v>4.5</v>
      </c>
      <c r="R27" s="62">
        <v>1.5</v>
      </c>
      <c r="S27" s="62">
        <v>1.5</v>
      </c>
      <c r="T27" s="62">
        <v>1.5</v>
      </c>
    </row>
    <row r="28" spans="2:20" s="18" customFormat="1" ht="46.8" customHeight="1" x14ac:dyDescent="0.3">
      <c r="B28" s="112"/>
      <c r="C28" s="113"/>
      <c r="D28" s="116" t="s">
        <v>31</v>
      </c>
      <c r="E28" s="117"/>
      <c r="F28" s="62">
        <f t="shared" si="5"/>
        <v>1</v>
      </c>
      <c r="G28" s="62">
        <v>1</v>
      </c>
      <c r="H28" s="62"/>
      <c r="I28" s="62"/>
      <c r="J28" s="140" t="s">
        <v>123</v>
      </c>
      <c r="K28" s="141"/>
      <c r="L28" s="142"/>
      <c r="M28" s="125" t="s">
        <v>115</v>
      </c>
      <c r="N28" s="126"/>
      <c r="O28" s="121" t="s">
        <v>19</v>
      </c>
      <c r="P28" s="122"/>
      <c r="Q28" s="62">
        <f t="shared" si="6"/>
        <v>1.1000000000000001</v>
      </c>
      <c r="R28" s="62">
        <v>0.15</v>
      </c>
      <c r="S28" s="62">
        <v>0.35</v>
      </c>
      <c r="T28" s="62">
        <v>0.6</v>
      </c>
    </row>
    <row r="29" spans="2:20" s="18" customFormat="1" ht="46.8" customHeight="1" x14ac:dyDescent="0.3">
      <c r="B29" s="112"/>
      <c r="C29" s="113"/>
      <c r="D29" s="116" t="s">
        <v>31</v>
      </c>
      <c r="E29" s="117"/>
      <c r="F29" s="62">
        <f t="shared" si="5"/>
        <v>3</v>
      </c>
      <c r="G29" s="62">
        <v>1</v>
      </c>
      <c r="H29" s="62">
        <v>1</v>
      </c>
      <c r="I29" s="62">
        <v>1</v>
      </c>
      <c r="J29" s="140" t="s">
        <v>124</v>
      </c>
      <c r="K29" s="141"/>
      <c r="L29" s="142"/>
      <c r="M29" s="125" t="s">
        <v>115</v>
      </c>
      <c r="N29" s="126"/>
      <c r="O29" s="121" t="s">
        <v>19</v>
      </c>
      <c r="P29" s="122"/>
      <c r="Q29" s="62">
        <f t="shared" si="6"/>
        <v>4.5</v>
      </c>
      <c r="R29" s="62">
        <v>1.5</v>
      </c>
      <c r="S29" s="62">
        <v>1.5</v>
      </c>
      <c r="T29" s="62">
        <v>1.5</v>
      </c>
    </row>
    <row r="30" spans="2:20" s="18" customFormat="1" ht="46.8" customHeight="1" x14ac:dyDescent="0.3">
      <c r="B30" s="112"/>
      <c r="C30" s="113"/>
      <c r="D30" s="116" t="s">
        <v>31</v>
      </c>
      <c r="E30" s="117"/>
      <c r="F30" s="62">
        <f t="shared" si="5"/>
        <v>1</v>
      </c>
      <c r="G30" s="62">
        <v>1</v>
      </c>
      <c r="H30" s="62"/>
      <c r="I30" s="62"/>
      <c r="J30" s="140" t="s">
        <v>125</v>
      </c>
      <c r="K30" s="141"/>
      <c r="L30" s="142"/>
      <c r="M30" s="125" t="s">
        <v>115</v>
      </c>
      <c r="N30" s="126"/>
      <c r="O30" s="121" t="s">
        <v>19</v>
      </c>
      <c r="P30" s="122"/>
      <c r="Q30" s="62">
        <f t="shared" si="6"/>
        <v>2</v>
      </c>
      <c r="R30" s="62">
        <v>2</v>
      </c>
      <c r="S30" s="62"/>
      <c r="T30" s="62"/>
    </row>
    <row r="31" spans="2:20" s="18" customFormat="1" ht="46.8" customHeight="1" x14ac:dyDescent="0.3">
      <c r="B31" s="112"/>
      <c r="C31" s="113"/>
      <c r="D31" s="116" t="s">
        <v>31</v>
      </c>
      <c r="E31" s="117"/>
      <c r="F31" s="62">
        <f t="shared" si="5"/>
        <v>1</v>
      </c>
      <c r="G31" s="62"/>
      <c r="H31" s="70">
        <v>1</v>
      </c>
      <c r="I31" s="62"/>
      <c r="J31" s="140" t="s">
        <v>126</v>
      </c>
      <c r="K31" s="141"/>
      <c r="L31" s="142"/>
      <c r="M31" s="125" t="s">
        <v>115</v>
      </c>
      <c r="N31" s="126"/>
      <c r="O31" s="121" t="s">
        <v>19</v>
      </c>
      <c r="P31" s="122"/>
      <c r="Q31" s="62">
        <f t="shared" si="6"/>
        <v>3</v>
      </c>
      <c r="R31" s="62"/>
      <c r="S31" s="70">
        <v>3</v>
      </c>
      <c r="T31" s="62"/>
    </row>
    <row r="32" spans="2:20" s="18" customFormat="1" ht="44.4" customHeight="1" x14ac:dyDescent="0.3">
      <c r="B32" s="112"/>
      <c r="C32" s="113"/>
      <c r="D32" s="116" t="s">
        <v>31</v>
      </c>
      <c r="E32" s="117"/>
      <c r="F32" s="62">
        <f t="shared" si="5"/>
        <v>1</v>
      </c>
      <c r="G32" s="62"/>
      <c r="H32" s="70">
        <v>1</v>
      </c>
      <c r="I32" s="62"/>
      <c r="J32" s="140" t="s">
        <v>127</v>
      </c>
      <c r="K32" s="141"/>
      <c r="L32" s="142"/>
      <c r="M32" s="125" t="s">
        <v>115</v>
      </c>
      <c r="N32" s="126"/>
      <c r="O32" s="121" t="s">
        <v>19</v>
      </c>
      <c r="P32" s="122"/>
      <c r="Q32" s="62">
        <f t="shared" si="6"/>
        <v>3</v>
      </c>
      <c r="R32" s="62"/>
      <c r="S32" s="70">
        <v>3</v>
      </c>
      <c r="T32" s="62"/>
    </row>
    <row r="33" spans="1:20" ht="86.4" customHeight="1" x14ac:dyDescent="0.3">
      <c r="A33"/>
      <c r="B33" s="112"/>
      <c r="C33" s="113"/>
      <c r="D33" s="110" t="s">
        <v>16</v>
      </c>
      <c r="E33" s="111"/>
      <c r="F33" s="23">
        <f t="shared" si="5"/>
        <v>21</v>
      </c>
      <c r="G33" s="23">
        <v>7</v>
      </c>
      <c r="H33" s="23">
        <v>7</v>
      </c>
      <c r="I33" s="23">
        <v>7</v>
      </c>
      <c r="J33" s="196" t="s">
        <v>220</v>
      </c>
      <c r="K33" s="197"/>
      <c r="L33" s="198"/>
      <c r="M33" s="125" t="s">
        <v>58</v>
      </c>
      <c r="N33" s="126"/>
      <c r="O33" s="121" t="s">
        <v>19</v>
      </c>
      <c r="P33" s="122"/>
      <c r="Q33" s="23">
        <f t="shared" si="6"/>
        <v>5.9923000000000002</v>
      </c>
      <c r="R33" s="23">
        <v>1.2375</v>
      </c>
      <c r="S33" s="23">
        <v>1.6709000000000001</v>
      </c>
      <c r="T33" s="23">
        <v>3.0838999999999999</v>
      </c>
    </row>
    <row r="34" spans="1:20" ht="339" customHeight="1" x14ac:dyDescent="0.3">
      <c r="A34"/>
      <c r="B34" s="112"/>
      <c r="C34" s="113"/>
      <c r="D34" s="135" t="s">
        <v>17</v>
      </c>
      <c r="E34" s="136"/>
      <c r="F34" s="23">
        <f t="shared" si="5"/>
        <v>1</v>
      </c>
      <c r="G34" s="27"/>
      <c r="H34" s="6"/>
      <c r="I34" s="26">
        <v>1</v>
      </c>
      <c r="J34" s="118" t="s">
        <v>117</v>
      </c>
      <c r="K34" s="119"/>
      <c r="L34" s="120"/>
      <c r="M34" s="123" t="s">
        <v>14</v>
      </c>
      <c r="N34" s="124"/>
      <c r="O34" s="237" t="s">
        <v>30</v>
      </c>
      <c r="P34" s="238"/>
      <c r="Q34" s="26">
        <f>SUM(Q35:Q38)</f>
        <v>625</v>
      </c>
      <c r="R34" s="26">
        <v>57</v>
      </c>
      <c r="S34" s="26">
        <f t="shared" ref="S34" si="7">SUM(S35:S38)</f>
        <v>262</v>
      </c>
      <c r="T34" s="26">
        <v>306</v>
      </c>
    </row>
    <row r="35" spans="1:20" ht="42.6" customHeight="1" x14ac:dyDescent="0.3">
      <c r="A35"/>
      <c r="B35" s="112"/>
      <c r="C35" s="113"/>
      <c r="D35" s="116"/>
      <c r="E35" s="117"/>
      <c r="F35" s="26"/>
      <c r="G35" s="27"/>
      <c r="H35" s="6"/>
      <c r="I35" s="26"/>
      <c r="J35" s="118" t="s">
        <v>118</v>
      </c>
      <c r="K35" s="119"/>
      <c r="L35" s="120"/>
      <c r="M35" s="123" t="s">
        <v>14</v>
      </c>
      <c r="N35" s="124"/>
      <c r="O35" s="237" t="s">
        <v>30</v>
      </c>
      <c r="P35" s="238"/>
      <c r="Q35" s="26">
        <v>5</v>
      </c>
      <c r="R35" s="26">
        <v>2</v>
      </c>
      <c r="S35" s="26">
        <v>2</v>
      </c>
      <c r="T35" s="26">
        <v>1</v>
      </c>
    </row>
    <row r="36" spans="1:20" ht="29.4" customHeight="1" x14ac:dyDescent="0.3">
      <c r="A36"/>
      <c r="B36" s="112"/>
      <c r="C36" s="113"/>
      <c r="D36" s="199"/>
      <c r="E36" s="200"/>
      <c r="F36" s="26"/>
      <c r="G36" s="27"/>
      <c r="H36" s="6"/>
      <c r="I36" s="26"/>
      <c r="J36" s="118" t="s">
        <v>119</v>
      </c>
      <c r="K36" s="119"/>
      <c r="L36" s="120"/>
      <c r="M36" s="123" t="s">
        <v>14</v>
      </c>
      <c r="N36" s="124"/>
      <c r="O36" s="237" t="s">
        <v>30</v>
      </c>
      <c r="P36" s="238"/>
      <c r="Q36" s="26">
        <f>SUM(R36:T36)</f>
        <v>450</v>
      </c>
      <c r="R36" s="26">
        <v>50</v>
      </c>
      <c r="S36" s="26">
        <v>200</v>
      </c>
      <c r="T36" s="26">
        <v>200</v>
      </c>
    </row>
    <row r="37" spans="1:20" ht="30" customHeight="1" x14ac:dyDescent="0.3">
      <c r="A37"/>
      <c r="B37" s="112"/>
      <c r="C37" s="113"/>
      <c r="D37" s="199"/>
      <c r="E37" s="200"/>
      <c r="F37" s="26"/>
      <c r="G37" s="27"/>
      <c r="H37" s="6"/>
      <c r="I37" s="26"/>
      <c r="J37" s="118" t="s">
        <v>120</v>
      </c>
      <c r="K37" s="119"/>
      <c r="L37" s="120"/>
      <c r="M37" s="123" t="s">
        <v>14</v>
      </c>
      <c r="N37" s="124"/>
      <c r="O37" s="237" t="s">
        <v>30</v>
      </c>
      <c r="P37" s="238"/>
      <c r="Q37" s="26">
        <f t="shared" ref="Q37:Q38" si="8">SUM(R37:T37)</f>
        <v>20</v>
      </c>
      <c r="R37" s="26">
        <v>5</v>
      </c>
      <c r="S37" s="26">
        <v>10</v>
      </c>
      <c r="T37" s="26">
        <v>5</v>
      </c>
    </row>
    <row r="38" spans="1:20" ht="33" customHeight="1" x14ac:dyDescent="0.3">
      <c r="A38"/>
      <c r="B38" s="112"/>
      <c r="C38" s="113"/>
      <c r="D38" s="201"/>
      <c r="E38" s="202"/>
      <c r="F38" s="26">
        <v>1</v>
      </c>
      <c r="G38" s="27"/>
      <c r="H38" s="6"/>
      <c r="I38" s="26">
        <v>1</v>
      </c>
      <c r="J38" s="118" t="s">
        <v>121</v>
      </c>
      <c r="K38" s="119"/>
      <c r="L38" s="120"/>
      <c r="M38" s="123" t="s">
        <v>14</v>
      </c>
      <c r="N38" s="124"/>
      <c r="O38" s="237" t="s">
        <v>30</v>
      </c>
      <c r="P38" s="238"/>
      <c r="Q38" s="26">
        <f t="shared" si="8"/>
        <v>150</v>
      </c>
      <c r="R38" s="26"/>
      <c r="S38" s="26">
        <v>50</v>
      </c>
      <c r="T38" s="26">
        <v>100</v>
      </c>
    </row>
    <row r="39" spans="1:20" s="18" customFormat="1" ht="84.6" customHeight="1" x14ac:dyDescent="0.3">
      <c r="B39" s="112"/>
      <c r="C39" s="113"/>
      <c r="D39" s="116" t="s">
        <v>158</v>
      </c>
      <c r="E39" s="117"/>
      <c r="F39" s="59">
        <f t="shared" ref="F39" si="9">SUM(G39:I39)</f>
        <v>50</v>
      </c>
      <c r="G39" s="57">
        <v>5</v>
      </c>
      <c r="H39" s="57">
        <v>35</v>
      </c>
      <c r="I39" s="57">
        <v>10</v>
      </c>
      <c r="J39" s="118" t="s">
        <v>168</v>
      </c>
      <c r="K39" s="119"/>
      <c r="L39" s="120"/>
      <c r="M39" s="125" t="s">
        <v>49</v>
      </c>
      <c r="N39" s="126"/>
      <c r="O39" s="237" t="s">
        <v>19</v>
      </c>
      <c r="P39" s="238"/>
      <c r="Q39" s="59">
        <f>SUM(R39:T39)</f>
        <v>25</v>
      </c>
      <c r="R39" s="57">
        <v>2.5</v>
      </c>
      <c r="S39" s="57">
        <v>17.5</v>
      </c>
      <c r="T39" s="57">
        <v>5</v>
      </c>
    </row>
    <row r="40" spans="1:20" s="18" customFormat="1" ht="88.2" customHeight="1" x14ac:dyDescent="0.3">
      <c r="B40" s="112"/>
      <c r="C40" s="113"/>
      <c r="D40" s="116" t="s">
        <v>20</v>
      </c>
      <c r="E40" s="117"/>
      <c r="F40" s="59">
        <f>SUM(G40:I40)</f>
        <v>9</v>
      </c>
      <c r="G40" s="37">
        <v>3</v>
      </c>
      <c r="H40" s="48">
        <v>3</v>
      </c>
      <c r="I40" s="48">
        <v>3</v>
      </c>
      <c r="J40" s="118" t="s">
        <v>219</v>
      </c>
      <c r="K40" s="119"/>
      <c r="L40" s="120"/>
      <c r="M40" s="125" t="s">
        <v>178</v>
      </c>
      <c r="N40" s="126"/>
      <c r="O40" s="237" t="s">
        <v>19</v>
      </c>
      <c r="P40" s="238"/>
      <c r="Q40" s="59">
        <f>SUM(R40:T40)</f>
        <v>0.89999999999999991</v>
      </c>
      <c r="R40" s="37">
        <v>0.3</v>
      </c>
      <c r="S40" s="37">
        <v>0.3</v>
      </c>
      <c r="T40" s="37">
        <v>0.3</v>
      </c>
    </row>
    <row r="41" spans="1:20" s="18" customFormat="1" ht="73.8" customHeight="1" x14ac:dyDescent="0.3">
      <c r="B41" s="114"/>
      <c r="C41" s="115"/>
      <c r="D41" s="116" t="s">
        <v>20</v>
      </c>
      <c r="E41" s="117"/>
      <c r="F41" s="81">
        <f>SUM(G41:I41)</f>
        <v>150</v>
      </c>
      <c r="G41" s="82">
        <v>67</v>
      </c>
      <c r="H41" s="82">
        <v>53</v>
      </c>
      <c r="I41" s="82">
        <v>30</v>
      </c>
      <c r="J41" s="118" t="s">
        <v>218</v>
      </c>
      <c r="K41" s="119"/>
      <c r="L41" s="120"/>
      <c r="M41" s="125" t="s">
        <v>62</v>
      </c>
      <c r="N41" s="126"/>
      <c r="O41" s="237" t="s">
        <v>19</v>
      </c>
      <c r="P41" s="238"/>
      <c r="Q41" s="81">
        <f>SUM(R41:T41)</f>
        <v>22.5</v>
      </c>
      <c r="R41" s="52">
        <v>10.050000000000001</v>
      </c>
      <c r="S41" s="82">
        <v>7.95</v>
      </c>
      <c r="T41" s="82">
        <v>4.5</v>
      </c>
    </row>
    <row r="42" spans="1:20" s="11" customFormat="1" x14ac:dyDescent="0.3">
      <c r="B42" s="145" t="s">
        <v>87</v>
      </c>
      <c r="C42" s="146"/>
      <c r="D42" s="116" t="s">
        <v>20</v>
      </c>
      <c r="E42" s="117"/>
      <c r="F42" s="33">
        <f>F14+F15+F33+F34+F40+F39+F26+F41</f>
        <v>263</v>
      </c>
      <c r="G42" s="33">
        <f t="shared" ref="G42:I42" si="10">G14+G15+G33+G34+G40+G39+G26+G41</f>
        <v>93</v>
      </c>
      <c r="H42" s="33">
        <f t="shared" si="10"/>
        <v>109</v>
      </c>
      <c r="I42" s="33">
        <f t="shared" si="10"/>
        <v>61</v>
      </c>
      <c r="J42" s="152"/>
      <c r="K42" s="153"/>
      <c r="L42" s="154"/>
      <c r="M42" s="147"/>
      <c r="N42" s="148"/>
      <c r="O42" s="237"/>
      <c r="P42" s="238"/>
      <c r="Q42" s="20">
        <f>Q14+Q15+Q33+Q34+Q40+Q39+Q26+Q41</f>
        <v>708.7423</v>
      </c>
      <c r="R42" s="20">
        <f t="shared" ref="R42" si="11">R14+R15+R33+R34+R40+R39+R26+R41</f>
        <v>80.287500000000009</v>
      </c>
      <c r="S42" s="20">
        <f t="shared" ref="S42" si="12">S14+S15+S33+S34+S40+S39+S26+S41</f>
        <v>304.07090000000005</v>
      </c>
      <c r="T42" s="20">
        <f t="shared" ref="T42" si="13">T14+T15+T33+T34+T40+T39+T26+T41</f>
        <v>324.38390000000004</v>
      </c>
    </row>
    <row r="43" spans="1:20" s="11" customFormat="1" ht="44.4" customHeight="1" x14ac:dyDescent="0.3">
      <c r="B43" s="145" t="s">
        <v>41</v>
      </c>
      <c r="C43" s="146"/>
      <c r="D43" s="116" t="s">
        <v>20</v>
      </c>
      <c r="E43" s="117"/>
      <c r="F43" s="33">
        <f>F15+F26+F39+F40+F33+F14+F41</f>
        <v>262</v>
      </c>
      <c r="G43" s="33">
        <f t="shared" ref="G43:I43" si="14">G15+G26+G39+G40+G33+G14+G41</f>
        <v>93</v>
      </c>
      <c r="H43" s="33">
        <f t="shared" si="14"/>
        <v>109</v>
      </c>
      <c r="I43" s="33">
        <f t="shared" si="14"/>
        <v>60</v>
      </c>
      <c r="J43" s="152"/>
      <c r="K43" s="153"/>
      <c r="L43" s="154"/>
      <c r="M43" s="147"/>
      <c r="N43" s="148"/>
      <c r="O43" s="237" t="s">
        <v>19</v>
      </c>
      <c r="P43" s="238"/>
      <c r="Q43" s="20">
        <f>Q15+Q26+Q39+Q40+Q33+Q14+Q41</f>
        <v>83.7423</v>
      </c>
      <c r="R43" s="20">
        <f t="shared" ref="R43:S43" si="15">R15+R26+R39+R40+R33+R14+R41</f>
        <v>23.287500000000001</v>
      </c>
      <c r="S43" s="20">
        <f t="shared" si="15"/>
        <v>42.070900000000002</v>
      </c>
      <c r="T43" s="20">
        <f>T15+T26+T39+T40+T33+T14+T41</f>
        <v>18.383900000000001</v>
      </c>
    </row>
    <row r="44" spans="1:20" s="11" customFormat="1" x14ac:dyDescent="0.3">
      <c r="B44" s="145"/>
      <c r="C44" s="146"/>
      <c r="D44" s="116" t="s">
        <v>20</v>
      </c>
      <c r="E44" s="117"/>
      <c r="F44" s="33">
        <f>F34</f>
        <v>1</v>
      </c>
      <c r="G44" s="33">
        <f t="shared" ref="G44:I44" si="16">G34</f>
        <v>0</v>
      </c>
      <c r="H44" s="33">
        <f t="shared" si="16"/>
        <v>0</v>
      </c>
      <c r="I44" s="33">
        <f t="shared" si="16"/>
        <v>1</v>
      </c>
      <c r="J44" s="152"/>
      <c r="K44" s="153"/>
      <c r="L44" s="154"/>
      <c r="M44" s="147"/>
      <c r="N44" s="148"/>
      <c r="O44" s="237" t="s">
        <v>30</v>
      </c>
      <c r="P44" s="238"/>
      <c r="Q44" s="20">
        <f>Q34</f>
        <v>625</v>
      </c>
      <c r="R44" s="20">
        <f t="shared" ref="R44:T44" si="17">R34</f>
        <v>57</v>
      </c>
      <c r="S44" s="20">
        <f t="shared" si="17"/>
        <v>262</v>
      </c>
      <c r="T44" s="20">
        <f t="shared" si="17"/>
        <v>306</v>
      </c>
    </row>
    <row r="45" spans="1:20" ht="15" customHeight="1" x14ac:dyDescent="0.3">
      <c r="A45"/>
      <c r="B45" s="147"/>
      <c r="C45" s="159"/>
      <c r="D45" s="159"/>
      <c r="E45" s="159"/>
      <c r="F45" s="159"/>
      <c r="G45" s="159"/>
      <c r="H45" s="159"/>
      <c r="I45" s="159"/>
      <c r="J45" s="159"/>
      <c r="K45" s="159"/>
      <c r="L45" s="159"/>
      <c r="M45" s="159"/>
      <c r="N45" s="159"/>
      <c r="O45" s="159"/>
      <c r="P45" s="159"/>
      <c r="Q45" s="159"/>
      <c r="R45" s="159"/>
      <c r="S45" s="159"/>
      <c r="T45" s="148"/>
    </row>
    <row r="46" spans="1:20" s="2" customFormat="1" ht="58.2" customHeight="1" x14ac:dyDescent="0.25">
      <c r="B46" s="110" t="s">
        <v>50</v>
      </c>
      <c r="C46" s="111"/>
      <c r="D46" s="116" t="s">
        <v>31</v>
      </c>
      <c r="E46" s="117"/>
      <c r="F46" s="42">
        <f>SUM(F47:F49)</f>
        <v>52</v>
      </c>
      <c r="G46" s="54">
        <f t="shared" ref="G46:I46" si="18">SUM(G47:G49)</f>
        <v>32</v>
      </c>
      <c r="H46" s="54">
        <f t="shared" si="18"/>
        <v>10</v>
      </c>
      <c r="I46" s="54">
        <f t="shared" si="18"/>
        <v>10</v>
      </c>
      <c r="J46" s="140" t="s">
        <v>88</v>
      </c>
      <c r="K46" s="141"/>
      <c r="L46" s="142"/>
      <c r="M46" s="125" t="s">
        <v>62</v>
      </c>
      <c r="N46" s="126"/>
      <c r="O46" s="121" t="s">
        <v>19</v>
      </c>
      <c r="P46" s="122"/>
      <c r="Q46" s="54">
        <f>SUM(Q47:Q49)</f>
        <v>19.3</v>
      </c>
      <c r="R46" s="54">
        <f>SUM(R47:R49)</f>
        <v>14.1</v>
      </c>
      <c r="S46" s="54">
        <f t="shared" ref="S46" si="19">SUM(S47:S49)</f>
        <v>2.6</v>
      </c>
      <c r="T46" s="54">
        <f t="shared" ref="T46" si="20">SUM(T47:T49)</f>
        <v>2.6</v>
      </c>
    </row>
    <row r="47" spans="1:20" s="2" customFormat="1" ht="74.400000000000006" customHeight="1" x14ac:dyDescent="0.25">
      <c r="B47" s="112"/>
      <c r="C47" s="113"/>
      <c r="D47" s="116" t="s">
        <v>31</v>
      </c>
      <c r="E47" s="117"/>
      <c r="F47" s="54">
        <f>SUM(G47:I47)</f>
        <v>1</v>
      </c>
      <c r="G47" s="53">
        <v>1</v>
      </c>
      <c r="H47" s="53"/>
      <c r="I47" s="53"/>
      <c r="J47" s="140" t="s">
        <v>63</v>
      </c>
      <c r="K47" s="141"/>
      <c r="L47" s="142"/>
      <c r="M47" s="125" t="s">
        <v>62</v>
      </c>
      <c r="N47" s="126"/>
      <c r="O47" s="121" t="s">
        <v>19</v>
      </c>
      <c r="P47" s="122"/>
      <c r="Q47" s="54">
        <f>SUM(R47:T47)</f>
        <v>0.3</v>
      </c>
      <c r="R47" s="53">
        <v>0.3</v>
      </c>
      <c r="S47" s="53"/>
      <c r="T47" s="53"/>
    </row>
    <row r="48" spans="1:20" s="2" customFormat="1" ht="57" customHeight="1" x14ac:dyDescent="0.25">
      <c r="B48" s="112"/>
      <c r="C48" s="113"/>
      <c r="D48" s="116" t="s">
        <v>61</v>
      </c>
      <c r="E48" s="117"/>
      <c r="F48" s="42">
        <f>SUM(G48:I48)</f>
        <v>50</v>
      </c>
      <c r="G48" s="41">
        <v>30</v>
      </c>
      <c r="H48" s="41">
        <v>10</v>
      </c>
      <c r="I48" s="41">
        <v>10</v>
      </c>
      <c r="J48" s="140" t="s">
        <v>185</v>
      </c>
      <c r="K48" s="155"/>
      <c r="L48" s="156"/>
      <c r="M48" s="125" t="s">
        <v>62</v>
      </c>
      <c r="N48" s="126"/>
      <c r="O48" s="121" t="s">
        <v>19</v>
      </c>
      <c r="P48" s="122"/>
      <c r="Q48" s="42">
        <f>SUM(R48:T48)</f>
        <v>3</v>
      </c>
      <c r="R48" s="41">
        <v>1.8</v>
      </c>
      <c r="S48" s="41">
        <v>0.6</v>
      </c>
      <c r="T48" s="41">
        <v>0.6</v>
      </c>
    </row>
    <row r="49" spans="1:20" s="2" customFormat="1" ht="86.4" customHeight="1" x14ac:dyDescent="0.25">
      <c r="B49" s="112"/>
      <c r="C49" s="113"/>
      <c r="D49" s="116" t="s">
        <v>20</v>
      </c>
      <c r="E49" s="117"/>
      <c r="F49" s="42">
        <f>SUM(G49:I49)</f>
        <v>1</v>
      </c>
      <c r="G49" s="41">
        <v>1</v>
      </c>
      <c r="H49" s="41"/>
      <c r="I49" s="41"/>
      <c r="J49" s="140" t="s">
        <v>186</v>
      </c>
      <c r="K49" s="155"/>
      <c r="L49" s="156"/>
      <c r="M49" s="125" t="s">
        <v>60</v>
      </c>
      <c r="N49" s="126"/>
      <c r="O49" s="121" t="s">
        <v>19</v>
      </c>
      <c r="P49" s="122"/>
      <c r="Q49" s="44">
        <f>SUM(R49:T49)</f>
        <v>16</v>
      </c>
      <c r="R49" s="45">
        <v>12</v>
      </c>
      <c r="S49" s="45">
        <v>2</v>
      </c>
      <c r="T49" s="45">
        <v>2</v>
      </c>
    </row>
    <row r="50" spans="1:20" s="2" customFormat="1" ht="44.4" customHeight="1" x14ac:dyDescent="0.25">
      <c r="B50" s="112"/>
      <c r="C50" s="113"/>
      <c r="D50" s="116" t="s">
        <v>20</v>
      </c>
      <c r="E50" s="117"/>
      <c r="F50" s="90">
        <f t="shared" ref="F50:F52" si="21">SUM(G50:I50)</f>
        <v>2</v>
      </c>
      <c r="G50" s="89">
        <v>1</v>
      </c>
      <c r="H50" s="89">
        <v>1</v>
      </c>
      <c r="I50" s="89"/>
      <c r="J50" s="140" t="s">
        <v>238</v>
      </c>
      <c r="K50" s="141"/>
      <c r="L50" s="142"/>
      <c r="M50" s="123"/>
      <c r="N50" s="124"/>
      <c r="O50" s="121" t="s">
        <v>19</v>
      </c>
      <c r="P50" s="122"/>
      <c r="Q50" s="44">
        <f>SUM(Q51:Q52)</f>
        <v>27.5</v>
      </c>
      <c r="R50" s="45">
        <f>SUM(R51:R52)</f>
        <v>11.5</v>
      </c>
      <c r="S50" s="45">
        <f t="shared" ref="S50:T50" si="22">SUM(S51:S52)</f>
        <v>12</v>
      </c>
      <c r="T50" s="45">
        <f t="shared" si="22"/>
        <v>4</v>
      </c>
    </row>
    <row r="51" spans="1:20" s="2" customFormat="1" ht="57.6" customHeight="1" x14ac:dyDescent="0.25">
      <c r="B51" s="112"/>
      <c r="C51" s="113"/>
      <c r="D51" s="116" t="s">
        <v>20</v>
      </c>
      <c r="E51" s="117"/>
      <c r="F51" s="90">
        <f t="shared" si="21"/>
        <v>1</v>
      </c>
      <c r="G51" s="89">
        <v>1</v>
      </c>
      <c r="H51" s="89"/>
      <c r="I51" s="89"/>
      <c r="J51" s="129" t="s">
        <v>239</v>
      </c>
      <c r="K51" s="143"/>
      <c r="L51" s="144"/>
      <c r="M51" s="123" t="s">
        <v>235</v>
      </c>
      <c r="N51" s="124"/>
      <c r="O51" s="121" t="s">
        <v>19</v>
      </c>
      <c r="P51" s="122"/>
      <c r="Q51" s="90">
        <f t="shared" ref="Q51:Q52" si="23">SUM(R51:T51)</f>
        <v>15.5</v>
      </c>
      <c r="R51" s="45">
        <v>11.5</v>
      </c>
      <c r="S51" s="45">
        <v>2</v>
      </c>
      <c r="T51" s="45">
        <v>2</v>
      </c>
    </row>
    <row r="52" spans="1:20" s="2" customFormat="1" ht="58.2" customHeight="1" x14ac:dyDescent="0.25">
      <c r="B52" s="112"/>
      <c r="C52" s="113"/>
      <c r="D52" s="116" t="s">
        <v>20</v>
      </c>
      <c r="E52" s="117"/>
      <c r="F52" s="90">
        <f t="shared" si="21"/>
        <v>1</v>
      </c>
      <c r="G52" s="89"/>
      <c r="H52" s="89">
        <v>1</v>
      </c>
      <c r="I52" s="89"/>
      <c r="J52" s="129" t="s">
        <v>240</v>
      </c>
      <c r="K52" s="143"/>
      <c r="L52" s="144"/>
      <c r="M52" s="123" t="s">
        <v>236</v>
      </c>
      <c r="N52" s="124"/>
      <c r="O52" s="121" t="s">
        <v>19</v>
      </c>
      <c r="P52" s="122"/>
      <c r="Q52" s="90">
        <f t="shared" si="23"/>
        <v>12</v>
      </c>
      <c r="R52" s="45"/>
      <c r="S52" s="45">
        <v>10</v>
      </c>
      <c r="T52" s="45">
        <v>2</v>
      </c>
    </row>
    <row r="53" spans="1:20" ht="131.4" customHeight="1" x14ac:dyDescent="0.3">
      <c r="A53"/>
      <c r="B53" s="112"/>
      <c r="C53" s="113"/>
      <c r="D53" s="116" t="s">
        <v>20</v>
      </c>
      <c r="E53" s="117"/>
      <c r="F53" s="59">
        <f>SUM(G53:I53)</f>
        <v>1</v>
      </c>
      <c r="G53" s="57"/>
      <c r="H53" s="57">
        <v>1</v>
      </c>
      <c r="I53" s="57"/>
      <c r="J53" s="196" t="s">
        <v>237</v>
      </c>
      <c r="K53" s="197"/>
      <c r="L53" s="198"/>
      <c r="M53" s="121" t="s">
        <v>109</v>
      </c>
      <c r="N53" s="122"/>
      <c r="O53" s="121" t="s">
        <v>19</v>
      </c>
      <c r="P53" s="122"/>
      <c r="Q53" s="52">
        <f>SUM(R53:T53)</f>
        <v>33</v>
      </c>
      <c r="R53" s="52">
        <v>5</v>
      </c>
      <c r="S53" s="52">
        <v>20</v>
      </c>
      <c r="T53" s="52">
        <v>8</v>
      </c>
    </row>
    <row r="54" spans="1:20" s="18" customFormat="1" ht="57" customHeight="1" x14ac:dyDescent="0.3">
      <c r="B54" s="112"/>
      <c r="C54" s="113"/>
      <c r="D54" s="116" t="s">
        <v>20</v>
      </c>
      <c r="E54" s="117"/>
      <c r="F54" s="90">
        <f>SUM(G54:I54)</f>
        <v>1</v>
      </c>
      <c r="G54" s="89">
        <v>1</v>
      </c>
      <c r="H54" s="89"/>
      <c r="I54" s="89"/>
      <c r="J54" s="118" t="s">
        <v>241</v>
      </c>
      <c r="K54" s="119"/>
      <c r="L54" s="120"/>
      <c r="M54" s="121" t="s">
        <v>62</v>
      </c>
      <c r="N54" s="122"/>
      <c r="O54" s="121" t="s">
        <v>19</v>
      </c>
      <c r="P54" s="122"/>
      <c r="Q54" s="52">
        <f>SUM(R54:T54)</f>
        <v>14.5</v>
      </c>
      <c r="R54" s="52">
        <v>7.5</v>
      </c>
      <c r="S54" s="52">
        <v>3.5</v>
      </c>
      <c r="T54" s="52">
        <v>3.5</v>
      </c>
    </row>
    <row r="55" spans="1:20" s="18" customFormat="1" ht="59.4" customHeight="1" x14ac:dyDescent="0.3">
      <c r="B55" s="112"/>
      <c r="C55" s="113"/>
      <c r="D55" s="116" t="s">
        <v>20</v>
      </c>
      <c r="E55" s="117"/>
      <c r="F55" s="90">
        <f>SUM(G55:I55)</f>
        <v>9</v>
      </c>
      <c r="G55" s="89">
        <v>3</v>
      </c>
      <c r="H55" s="89">
        <v>3</v>
      </c>
      <c r="I55" s="89">
        <v>3</v>
      </c>
      <c r="J55" s="118" t="s">
        <v>242</v>
      </c>
      <c r="K55" s="119"/>
      <c r="L55" s="120"/>
      <c r="M55" s="121" t="s">
        <v>62</v>
      </c>
      <c r="N55" s="122"/>
      <c r="O55" s="121" t="s">
        <v>19</v>
      </c>
      <c r="P55" s="122"/>
      <c r="Q55" s="52">
        <f>SUM(R55:T55)</f>
        <v>17</v>
      </c>
      <c r="R55" s="52">
        <v>11</v>
      </c>
      <c r="S55" s="52">
        <v>3</v>
      </c>
      <c r="T55" s="52">
        <v>3</v>
      </c>
    </row>
    <row r="56" spans="1:20" s="18" customFormat="1" ht="72.599999999999994" customHeight="1" x14ac:dyDescent="0.3">
      <c r="B56" s="114"/>
      <c r="C56" s="115"/>
      <c r="D56" s="116" t="s">
        <v>20</v>
      </c>
      <c r="E56" s="117"/>
      <c r="F56" s="90">
        <f>SUM(G56:I56)</f>
        <v>30</v>
      </c>
      <c r="G56" s="89">
        <v>10</v>
      </c>
      <c r="H56" s="89">
        <v>10</v>
      </c>
      <c r="I56" s="89">
        <v>10</v>
      </c>
      <c r="J56" s="118" t="s">
        <v>243</v>
      </c>
      <c r="K56" s="119"/>
      <c r="L56" s="120"/>
      <c r="M56" s="121" t="s">
        <v>62</v>
      </c>
      <c r="N56" s="122"/>
      <c r="O56" s="121" t="s">
        <v>19</v>
      </c>
      <c r="P56" s="122"/>
      <c r="Q56" s="52">
        <f>SUM(R56:T56)</f>
        <v>12</v>
      </c>
      <c r="R56" s="52">
        <v>4</v>
      </c>
      <c r="S56" s="52">
        <v>4</v>
      </c>
      <c r="T56" s="52">
        <v>4</v>
      </c>
    </row>
    <row r="57" spans="1:20" s="11" customFormat="1" ht="44.4" customHeight="1" x14ac:dyDescent="0.3">
      <c r="B57" s="145" t="s">
        <v>137</v>
      </c>
      <c r="C57" s="146"/>
      <c r="D57" s="116" t="s">
        <v>20</v>
      </c>
      <c r="E57" s="117"/>
      <c r="F57" s="93">
        <f>F53+F46+F50+F54+F55+F56</f>
        <v>95</v>
      </c>
      <c r="G57" s="91">
        <f>G53+G46+G50+G54+G55+G56</f>
        <v>47</v>
      </c>
      <c r="H57" s="93">
        <f t="shared" ref="H57:I57" si="24">H53+H46+H50+H54+H55+H56</f>
        <v>25</v>
      </c>
      <c r="I57" s="93">
        <f t="shared" si="24"/>
        <v>23</v>
      </c>
      <c r="J57" s="149"/>
      <c r="K57" s="150"/>
      <c r="L57" s="151"/>
      <c r="M57" s="147"/>
      <c r="N57" s="148"/>
      <c r="O57" s="121" t="s">
        <v>19</v>
      </c>
      <c r="P57" s="122"/>
      <c r="Q57" s="93">
        <f>Q53+Q46+Q50+Q54+Q55+Q56</f>
        <v>123.3</v>
      </c>
      <c r="R57" s="93">
        <f>R53+R46+R50+R54+R55+R56</f>
        <v>53.1</v>
      </c>
      <c r="S57" s="93">
        <f t="shared" ref="S57" si="25">S53+S46+S50+S54+S55+S56</f>
        <v>45.1</v>
      </c>
      <c r="T57" s="93">
        <f t="shared" ref="T57" si="26">T53+T46+T50+T54+T55+T56</f>
        <v>25.1</v>
      </c>
    </row>
    <row r="58" spans="1:20" ht="15" customHeight="1" x14ac:dyDescent="0.3">
      <c r="A58"/>
      <c r="B58" s="147"/>
      <c r="C58" s="159"/>
      <c r="D58" s="159"/>
      <c r="E58" s="159"/>
      <c r="F58" s="159"/>
      <c r="G58" s="159"/>
      <c r="H58" s="159"/>
      <c r="I58" s="159"/>
      <c r="J58" s="159"/>
      <c r="K58" s="159"/>
      <c r="L58" s="159"/>
      <c r="M58" s="159"/>
      <c r="N58" s="159"/>
      <c r="O58" s="159"/>
      <c r="P58" s="159"/>
      <c r="Q58" s="159"/>
      <c r="R58" s="159"/>
      <c r="S58" s="159"/>
      <c r="T58" s="148"/>
    </row>
    <row r="59" spans="1:20" ht="381" customHeight="1" x14ac:dyDescent="0.3">
      <c r="A59"/>
      <c r="B59" s="110" t="s">
        <v>51</v>
      </c>
      <c r="C59" s="111"/>
      <c r="D59" s="135" t="s">
        <v>18</v>
      </c>
      <c r="E59" s="136"/>
      <c r="F59" s="26">
        <f>SUM(G59:I59)</f>
        <v>1000</v>
      </c>
      <c r="G59" s="86">
        <v>206</v>
      </c>
      <c r="H59" s="85">
        <v>290</v>
      </c>
      <c r="I59" s="86">
        <v>504</v>
      </c>
      <c r="J59" s="129" t="s">
        <v>155</v>
      </c>
      <c r="K59" s="130"/>
      <c r="L59" s="131"/>
      <c r="M59" s="123" t="s">
        <v>35</v>
      </c>
      <c r="N59" s="124"/>
      <c r="O59" s="237" t="s">
        <v>19</v>
      </c>
      <c r="P59" s="238"/>
      <c r="Q59" s="26">
        <f>SUM(R59:T59)</f>
        <v>279.5</v>
      </c>
      <c r="R59" s="61">
        <v>57.576999999999998</v>
      </c>
      <c r="S59" s="87">
        <v>81.055000000000007</v>
      </c>
      <c r="T59" s="87">
        <v>140.86799999999999</v>
      </c>
    </row>
    <row r="60" spans="1:20" s="18" customFormat="1" ht="47.4" customHeight="1" x14ac:dyDescent="0.3">
      <c r="B60" s="112"/>
      <c r="C60" s="113"/>
      <c r="D60" s="135" t="s">
        <v>18</v>
      </c>
      <c r="E60" s="136"/>
      <c r="F60" s="65">
        <f>SUM(G60:I60)</f>
        <v>230</v>
      </c>
      <c r="G60" s="65">
        <v>30</v>
      </c>
      <c r="H60" s="64">
        <v>100</v>
      </c>
      <c r="I60" s="65">
        <v>100</v>
      </c>
      <c r="J60" s="129" t="s">
        <v>131</v>
      </c>
      <c r="K60" s="130"/>
      <c r="L60" s="131"/>
      <c r="M60" s="123" t="s">
        <v>35</v>
      </c>
      <c r="N60" s="124"/>
      <c r="O60" s="237" t="s">
        <v>30</v>
      </c>
      <c r="P60" s="238"/>
      <c r="Q60" s="65">
        <f>SUM(R60:T60)</f>
        <v>700</v>
      </c>
      <c r="R60" s="65">
        <v>100</v>
      </c>
      <c r="S60" s="65">
        <v>300</v>
      </c>
      <c r="T60" s="65">
        <v>300</v>
      </c>
    </row>
    <row r="61" spans="1:20" ht="46.2" customHeight="1" x14ac:dyDescent="0.3">
      <c r="A61"/>
      <c r="B61" s="112"/>
      <c r="C61" s="113"/>
      <c r="D61" s="110" t="s">
        <v>18</v>
      </c>
      <c r="E61" s="111"/>
      <c r="F61" s="132">
        <f>SUM(G61:I61)</f>
        <v>500</v>
      </c>
      <c r="G61" s="132">
        <v>50</v>
      </c>
      <c r="H61" s="132">
        <v>250</v>
      </c>
      <c r="I61" s="132">
        <v>200</v>
      </c>
      <c r="J61" s="129" t="s">
        <v>132</v>
      </c>
      <c r="K61" s="130"/>
      <c r="L61" s="131"/>
      <c r="M61" s="123" t="s">
        <v>35</v>
      </c>
      <c r="N61" s="124"/>
      <c r="O61" s="237" t="s">
        <v>19</v>
      </c>
      <c r="P61" s="238"/>
      <c r="Q61" s="26">
        <f>SUM(Q62:Q63)</f>
        <v>2000.0000000000002</v>
      </c>
      <c r="R61" s="54">
        <f t="shared" ref="R61:T61" si="27">SUM(R62:R63)</f>
        <v>200</v>
      </c>
      <c r="S61" s="54">
        <f t="shared" si="27"/>
        <v>1000</v>
      </c>
      <c r="T61" s="54">
        <f t="shared" si="27"/>
        <v>800</v>
      </c>
    </row>
    <row r="62" spans="1:20" s="18" customFormat="1" ht="45" customHeight="1" x14ac:dyDescent="0.3">
      <c r="B62" s="112"/>
      <c r="C62" s="113"/>
      <c r="D62" s="112"/>
      <c r="E62" s="113"/>
      <c r="F62" s="133"/>
      <c r="G62" s="133"/>
      <c r="H62" s="133"/>
      <c r="I62" s="133"/>
      <c r="J62" s="129" t="s">
        <v>133</v>
      </c>
      <c r="K62" s="130"/>
      <c r="L62" s="131"/>
      <c r="M62" s="123" t="s">
        <v>35</v>
      </c>
      <c r="N62" s="124"/>
      <c r="O62" s="237" t="s">
        <v>19</v>
      </c>
      <c r="P62" s="238"/>
      <c r="Q62" s="54">
        <f t="shared" ref="Q62" si="28">SUM(R62:T62)</f>
        <v>284.8</v>
      </c>
      <c r="R62" s="54">
        <v>28.48</v>
      </c>
      <c r="S62" s="54">
        <v>142.4</v>
      </c>
      <c r="T62" s="54">
        <v>113.92</v>
      </c>
    </row>
    <row r="63" spans="1:20" ht="43.2" customHeight="1" x14ac:dyDescent="0.3">
      <c r="A63"/>
      <c r="B63" s="112"/>
      <c r="C63" s="113"/>
      <c r="D63" s="114"/>
      <c r="E63" s="115"/>
      <c r="F63" s="134"/>
      <c r="G63" s="134"/>
      <c r="H63" s="134"/>
      <c r="I63" s="134"/>
      <c r="J63" s="129" t="s">
        <v>134</v>
      </c>
      <c r="K63" s="130"/>
      <c r="L63" s="131"/>
      <c r="M63" s="123" t="s">
        <v>35</v>
      </c>
      <c r="N63" s="124"/>
      <c r="O63" s="237"/>
      <c r="P63" s="238"/>
      <c r="Q63" s="26">
        <f t="shared" ref="Q63" si="29">SUM(R63:T63)</f>
        <v>1715.2000000000003</v>
      </c>
      <c r="R63" s="30">
        <v>171.52</v>
      </c>
      <c r="S63" s="30">
        <v>857.6</v>
      </c>
      <c r="T63" s="30">
        <v>686.08</v>
      </c>
    </row>
    <row r="64" spans="1:20" s="18" customFormat="1" ht="169.8" customHeight="1" x14ac:dyDescent="0.3">
      <c r="B64" s="112"/>
      <c r="C64" s="113"/>
      <c r="D64" s="135" t="s">
        <v>18</v>
      </c>
      <c r="E64" s="136"/>
      <c r="F64" s="30">
        <f>SUM(G64:I64)</f>
        <v>176</v>
      </c>
      <c r="G64" s="30">
        <v>73</v>
      </c>
      <c r="H64" s="29">
        <v>62</v>
      </c>
      <c r="I64" s="30">
        <v>41</v>
      </c>
      <c r="J64" s="129" t="s">
        <v>156</v>
      </c>
      <c r="K64" s="130"/>
      <c r="L64" s="131"/>
      <c r="M64" s="123" t="s">
        <v>35</v>
      </c>
      <c r="N64" s="124"/>
      <c r="O64" s="237" t="s">
        <v>19</v>
      </c>
      <c r="P64" s="238"/>
      <c r="Q64" s="30">
        <f>SUM(R64:T64)</f>
        <v>149.81800000000001</v>
      </c>
      <c r="R64" s="30">
        <v>62.1404</v>
      </c>
      <c r="S64" s="30">
        <v>52.776800000000001</v>
      </c>
      <c r="T64" s="30">
        <v>34.900799999999997</v>
      </c>
    </row>
    <row r="65" spans="1:20" ht="43.8" customHeight="1" x14ac:dyDescent="0.3">
      <c r="A65">
        <v>100</v>
      </c>
      <c r="B65" s="112"/>
      <c r="C65" s="113"/>
      <c r="D65" s="135" t="s">
        <v>20</v>
      </c>
      <c r="E65" s="136"/>
      <c r="F65" s="26">
        <f>SUM(F66:F67)</f>
        <v>350</v>
      </c>
      <c r="G65" s="54">
        <f>SUM(G66:G67)</f>
        <v>97</v>
      </c>
      <c r="H65" s="54">
        <f t="shared" ref="H65:I65" si="30">SUM(H66:H67)</f>
        <v>126</v>
      </c>
      <c r="I65" s="54">
        <f t="shared" si="30"/>
        <v>127</v>
      </c>
      <c r="J65" s="137" t="s">
        <v>91</v>
      </c>
      <c r="K65" s="138"/>
      <c r="L65" s="139"/>
      <c r="M65" s="123" t="s">
        <v>35</v>
      </c>
      <c r="N65" s="124"/>
      <c r="O65" s="237" t="s">
        <v>19</v>
      </c>
      <c r="P65" s="238"/>
      <c r="Q65" s="54">
        <f>SUM(Q66:Q67)</f>
        <v>1040.1289999999999</v>
      </c>
      <c r="R65" s="54">
        <f>SUM(R66:R67)</f>
        <v>269.89</v>
      </c>
      <c r="S65" s="54">
        <f t="shared" ref="S65" si="31">SUM(S66:S67)</f>
        <v>379.291</v>
      </c>
      <c r="T65" s="54">
        <f t="shared" ref="T65" si="32">SUM(T66:T67)</f>
        <v>390.94800000000004</v>
      </c>
    </row>
    <row r="66" spans="1:20" s="18" customFormat="1" ht="49.2" customHeight="1" x14ac:dyDescent="0.3">
      <c r="B66" s="112"/>
      <c r="C66" s="113"/>
      <c r="D66" s="135" t="s">
        <v>90</v>
      </c>
      <c r="E66" s="136"/>
      <c r="F66" s="94">
        <f>SUM(G66:I66)</f>
        <v>100</v>
      </c>
      <c r="G66" s="94">
        <v>30</v>
      </c>
      <c r="H66" s="95">
        <v>35</v>
      </c>
      <c r="I66" s="94">
        <v>35</v>
      </c>
      <c r="J66" s="254" t="s">
        <v>157</v>
      </c>
      <c r="K66" s="255"/>
      <c r="L66" s="256"/>
      <c r="M66" s="123" t="s">
        <v>35</v>
      </c>
      <c r="N66" s="124"/>
      <c r="O66" s="237" t="s">
        <v>19</v>
      </c>
      <c r="P66" s="238"/>
      <c r="Q66" s="94">
        <f>SUM(R66:T66)</f>
        <v>143.37700000000001</v>
      </c>
      <c r="R66" s="94">
        <v>43.012999999999998</v>
      </c>
      <c r="S66" s="94">
        <v>50.182000000000002</v>
      </c>
      <c r="T66" s="94">
        <v>50.182000000000002</v>
      </c>
    </row>
    <row r="67" spans="1:20" ht="149.4" customHeight="1" x14ac:dyDescent="0.3">
      <c r="A67">
        <v>269</v>
      </c>
      <c r="B67" s="112"/>
      <c r="C67" s="113"/>
      <c r="D67" s="135" t="s">
        <v>40</v>
      </c>
      <c r="E67" s="136"/>
      <c r="F67" s="94">
        <f>SUM(G67:I67)</f>
        <v>250</v>
      </c>
      <c r="G67" s="94">
        <v>67</v>
      </c>
      <c r="H67" s="95">
        <v>91</v>
      </c>
      <c r="I67" s="94">
        <v>92</v>
      </c>
      <c r="J67" s="257"/>
      <c r="K67" s="258"/>
      <c r="L67" s="259"/>
      <c r="M67" s="123" t="s">
        <v>35</v>
      </c>
      <c r="N67" s="124"/>
      <c r="O67" s="237" t="s">
        <v>19</v>
      </c>
      <c r="P67" s="238"/>
      <c r="Q67" s="96">
        <f>SUM(R67:T67)</f>
        <v>896.75199999999995</v>
      </c>
      <c r="R67" s="96">
        <v>226.87700000000001</v>
      </c>
      <c r="S67" s="94">
        <v>329.10899999999998</v>
      </c>
      <c r="T67" s="94">
        <v>340.76600000000002</v>
      </c>
    </row>
    <row r="68" spans="1:20" ht="46.2" customHeight="1" x14ac:dyDescent="0.3">
      <c r="A68">
        <v>289.73700000000002</v>
      </c>
      <c r="B68" s="112"/>
      <c r="C68" s="113"/>
      <c r="D68" s="116" t="s">
        <v>38</v>
      </c>
      <c r="E68" s="117"/>
      <c r="F68" s="94">
        <f>SUM(G68:I68)</f>
        <v>258.59799999999996</v>
      </c>
      <c r="G68" s="97">
        <v>49.942900000000002</v>
      </c>
      <c r="H68" s="97">
        <v>65.110900000000001</v>
      </c>
      <c r="I68" s="97">
        <v>143.54419999999999</v>
      </c>
      <c r="J68" s="137" t="s">
        <v>135</v>
      </c>
      <c r="K68" s="138"/>
      <c r="L68" s="139"/>
      <c r="M68" s="125" t="s">
        <v>35</v>
      </c>
      <c r="N68" s="126"/>
      <c r="O68" s="121" t="s">
        <v>19</v>
      </c>
      <c r="P68" s="122"/>
      <c r="Q68" s="96">
        <f>SUM(R68:T68)</f>
        <v>434.84500000000003</v>
      </c>
      <c r="R68" s="98">
        <v>83.978999999999999</v>
      </c>
      <c r="S68" s="98">
        <v>109.48399999999999</v>
      </c>
      <c r="T68" s="98">
        <v>241.38200000000001</v>
      </c>
    </row>
    <row r="69" spans="1:20" ht="46.95" customHeight="1" x14ac:dyDescent="0.3">
      <c r="A69"/>
      <c r="B69" s="112"/>
      <c r="C69" s="113"/>
      <c r="D69" s="110" t="s">
        <v>38</v>
      </c>
      <c r="E69" s="111"/>
      <c r="F69" s="92">
        <f>SUM(G69:I69)</f>
        <v>154</v>
      </c>
      <c r="G69" s="92">
        <v>44</v>
      </c>
      <c r="H69" s="92">
        <v>45</v>
      </c>
      <c r="I69" s="92">
        <v>65</v>
      </c>
      <c r="J69" s="249" t="s">
        <v>136</v>
      </c>
      <c r="K69" s="250"/>
      <c r="L69" s="251"/>
      <c r="M69" s="125" t="s">
        <v>35</v>
      </c>
      <c r="N69" s="126"/>
      <c r="O69" s="121" t="s">
        <v>19</v>
      </c>
      <c r="P69" s="122"/>
      <c r="Q69" s="96">
        <f>SUM(R69:T69)</f>
        <v>2.95</v>
      </c>
      <c r="R69" s="35">
        <v>0.84299999999999997</v>
      </c>
      <c r="S69" s="35">
        <v>0.86199999999999999</v>
      </c>
      <c r="T69" s="35">
        <v>1.2450000000000001</v>
      </c>
    </row>
    <row r="70" spans="1:20" s="71" customFormat="1" ht="255.6" customHeight="1" x14ac:dyDescent="0.3">
      <c r="B70" s="112"/>
      <c r="C70" s="113"/>
      <c r="D70" s="252"/>
      <c r="E70" s="253"/>
      <c r="F70" s="72"/>
      <c r="G70" s="72"/>
      <c r="H70" s="72"/>
      <c r="I70" s="72"/>
      <c r="J70" s="246" t="s">
        <v>153</v>
      </c>
      <c r="K70" s="247"/>
      <c r="L70" s="248"/>
      <c r="M70" s="121" t="s">
        <v>154</v>
      </c>
      <c r="N70" s="122"/>
      <c r="O70" s="121" t="s">
        <v>174</v>
      </c>
      <c r="P70" s="122"/>
      <c r="Q70" s="73" t="s">
        <v>152</v>
      </c>
      <c r="R70" s="73" t="s">
        <v>152</v>
      </c>
      <c r="S70" s="73" t="s">
        <v>152</v>
      </c>
      <c r="T70" s="73" t="s">
        <v>152</v>
      </c>
    </row>
    <row r="71" spans="1:20" s="11" customFormat="1" x14ac:dyDescent="0.3">
      <c r="B71" s="216" t="s">
        <v>89</v>
      </c>
      <c r="C71" s="217"/>
      <c r="D71" s="145"/>
      <c r="E71" s="146"/>
      <c r="F71" s="66">
        <f>SUM(F72:F74)</f>
        <v>2668.598</v>
      </c>
      <c r="G71" s="66">
        <f>SUM(G72:G74)</f>
        <v>549.94290000000001</v>
      </c>
      <c r="H71" s="66">
        <f t="shared" ref="H71:I71" si="33">SUM(H72:H74)</f>
        <v>938.11090000000002</v>
      </c>
      <c r="I71" s="88">
        <f t="shared" si="33"/>
        <v>1180.5442</v>
      </c>
      <c r="J71" s="149"/>
      <c r="K71" s="150"/>
      <c r="L71" s="151"/>
      <c r="M71" s="147"/>
      <c r="N71" s="148"/>
      <c r="O71" s="121"/>
      <c r="P71" s="122"/>
      <c r="Q71" s="20">
        <f>SUM(Q72:Q74)</f>
        <v>4607.2420000000002</v>
      </c>
      <c r="R71" s="20">
        <f>SUM(R72:R74)</f>
        <v>774.42939999999999</v>
      </c>
      <c r="S71" s="20">
        <f t="shared" ref="S71" si="34">SUM(S72:S74)</f>
        <v>1923.4688000000001</v>
      </c>
      <c r="T71" s="20">
        <f t="shared" ref="T71" si="35">SUM(T72:T74)</f>
        <v>1909.3437999999999</v>
      </c>
    </row>
    <row r="72" spans="1:20" s="11" customFormat="1" ht="22.95" customHeight="1" x14ac:dyDescent="0.3">
      <c r="B72" s="216" t="s">
        <v>41</v>
      </c>
      <c r="C72" s="217"/>
      <c r="D72" s="145" t="s">
        <v>38</v>
      </c>
      <c r="E72" s="146"/>
      <c r="F72" s="5">
        <f>F69+F68</f>
        <v>412.59799999999996</v>
      </c>
      <c r="G72" s="5">
        <f>G69+G68</f>
        <v>93.942900000000009</v>
      </c>
      <c r="H72" s="5">
        <f>H69+H68</f>
        <v>110.1109</v>
      </c>
      <c r="I72" s="5">
        <f>I69+I68</f>
        <v>208.54419999999999</v>
      </c>
      <c r="J72" s="149"/>
      <c r="K72" s="150"/>
      <c r="L72" s="151"/>
      <c r="M72" s="147"/>
      <c r="N72" s="148"/>
      <c r="O72" s="121" t="s">
        <v>19</v>
      </c>
      <c r="P72" s="122"/>
      <c r="Q72" s="170">
        <f>Q59+Q61+Q65+Q69+Q68+Q64</f>
        <v>3907.2420000000002</v>
      </c>
      <c r="R72" s="170">
        <f>R59+R61+R65+R69+R68+R64</f>
        <v>674.42939999999999</v>
      </c>
      <c r="S72" s="170">
        <f>S59+S61+S65+S69+S68+S64</f>
        <v>1623.4688000000001</v>
      </c>
      <c r="T72" s="170">
        <f>T59+T61+T65+T69+T68+T64</f>
        <v>1609.3437999999999</v>
      </c>
    </row>
    <row r="73" spans="1:20" s="11" customFormat="1" ht="20.399999999999999" customHeight="1" x14ac:dyDescent="0.3">
      <c r="B73" s="244"/>
      <c r="C73" s="245"/>
      <c r="D73" s="145" t="s">
        <v>39</v>
      </c>
      <c r="E73" s="146"/>
      <c r="F73" s="5">
        <f>F59+F65+F61+F64</f>
        <v>2026</v>
      </c>
      <c r="G73" s="5">
        <f>G59+G65+G61+G64</f>
        <v>426</v>
      </c>
      <c r="H73" s="5">
        <f>H59+H65+H61+H64</f>
        <v>728</v>
      </c>
      <c r="I73" s="5">
        <f>I59+I65+I61+I64</f>
        <v>872</v>
      </c>
      <c r="J73" s="149"/>
      <c r="K73" s="150"/>
      <c r="L73" s="151"/>
      <c r="M73" s="147"/>
      <c r="N73" s="148"/>
      <c r="O73" s="274"/>
      <c r="P73" s="275"/>
      <c r="Q73" s="171"/>
      <c r="R73" s="171"/>
      <c r="S73" s="171"/>
      <c r="T73" s="171"/>
    </row>
    <row r="74" spans="1:20" s="11" customFormat="1" x14ac:dyDescent="0.3">
      <c r="B74" s="218"/>
      <c r="C74" s="219"/>
      <c r="D74" s="145" t="s">
        <v>39</v>
      </c>
      <c r="E74" s="146"/>
      <c r="F74" s="66">
        <f>F60</f>
        <v>230</v>
      </c>
      <c r="G74" s="66">
        <f>G60</f>
        <v>30</v>
      </c>
      <c r="H74" s="66">
        <f>H60</f>
        <v>100</v>
      </c>
      <c r="I74" s="66">
        <f>I60</f>
        <v>100</v>
      </c>
      <c r="J74" s="149"/>
      <c r="K74" s="150"/>
      <c r="L74" s="151"/>
      <c r="M74" s="147"/>
      <c r="N74" s="148"/>
      <c r="O74" s="237" t="s">
        <v>30</v>
      </c>
      <c r="P74" s="238"/>
      <c r="Q74" s="20">
        <f>Q60</f>
        <v>700</v>
      </c>
      <c r="R74" s="20">
        <f>R60</f>
        <v>100</v>
      </c>
      <c r="S74" s="20">
        <f>S60</f>
        <v>300</v>
      </c>
      <c r="T74" s="20">
        <f>T60</f>
        <v>300</v>
      </c>
    </row>
    <row r="75" spans="1:20" ht="15" customHeight="1" x14ac:dyDescent="0.3">
      <c r="A75"/>
      <c r="B75" s="147"/>
      <c r="C75" s="159"/>
      <c r="D75" s="159"/>
      <c r="E75" s="159"/>
      <c r="F75" s="159"/>
      <c r="G75" s="159"/>
      <c r="H75" s="159"/>
      <c r="I75" s="159"/>
      <c r="J75" s="159"/>
      <c r="K75" s="159"/>
      <c r="L75" s="159"/>
      <c r="M75" s="159"/>
      <c r="N75" s="159"/>
      <c r="O75" s="159"/>
      <c r="P75" s="159"/>
      <c r="Q75" s="159"/>
      <c r="R75" s="159"/>
      <c r="S75" s="159"/>
      <c r="T75" s="148"/>
    </row>
    <row r="76" spans="1:20" ht="156.6" customHeight="1" x14ac:dyDescent="0.3">
      <c r="A76"/>
      <c r="B76" s="110" t="s">
        <v>52</v>
      </c>
      <c r="C76" s="111"/>
      <c r="D76" s="135" t="s">
        <v>31</v>
      </c>
      <c r="E76" s="136"/>
      <c r="F76" s="26">
        <f>SUM(G76:I76)</f>
        <v>1</v>
      </c>
      <c r="G76" s="26">
        <v>1</v>
      </c>
      <c r="H76" s="26"/>
      <c r="I76" s="26"/>
      <c r="J76" s="137" t="s">
        <v>92</v>
      </c>
      <c r="K76" s="138"/>
      <c r="L76" s="139"/>
      <c r="M76" s="123" t="s">
        <v>81</v>
      </c>
      <c r="N76" s="124"/>
      <c r="O76" s="237" t="s">
        <v>19</v>
      </c>
      <c r="P76" s="238"/>
      <c r="Q76" s="26">
        <f>SUM(R76:T76)</f>
        <v>0.2</v>
      </c>
      <c r="R76" s="26">
        <v>0.2</v>
      </c>
      <c r="S76" s="12"/>
      <c r="T76" s="12"/>
    </row>
    <row r="77" spans="1:20" ht="100.8" customHeight="1" x14ac:dyDescent="0.3">
      <c r="A77"/>
      <c r="B77" s="112"/>
      <c r="C77" s="113"/>
      <c r="D77" s="123"/>
      <c r="E77" s="124"/>
      <c r="F77" s="26">
        <f>SUM(F78:F84)</f>
        <v>147</v>
      </c>
      <c r="G77" s="54">
        <f t="shared" ref="G77:I77" si="36">SUM(G78:G84)</f>
        <v>97</v>
      </c>
      <c r="H77" s="54">
        <f t="shared" si="36"/>
        <v>50</v>
      </c>
      <c r="I77" s="54">
        <f t="shared" si="36"/>
        <v>0</v>
      </c>
      <c r="J77" s="129" t="s">
        <v>93</v>
      </c>
      <c r="K77" s="130"/>
      <c r="L77" s="131"/>
      <c r="M77" s="123" t="s">
        <v>62</v>
      </c>
      <c r="N77" s="124"/>
      <c r="O77" s="237" t="s">
        <v>19</v>
      </c>
      <c r="P77" s="238"/>
      <c r="Q77" s="54">
        <f>SUM(Q78:Q84)</f>
        <v>3.1600000000000006</v>
      </c>
      <c r="R77" s="54">
        <f t="shared" ref="R77" si="37">SUM(R78:R84)</f>
        <v>2.31</v>
      </c>
      <c r="S77" s="54">
        <f t="shared" ref="S77" si="38">SUM(S78:S84)</f>
        <v>0.45</v>
      </c>
      <c r="T77" s="54">
        <f t="shared" ref="T77" si="39">SUM(T78:T84)</f>
        <v>0.4</v>
      </c>
    </row>
    <row r="78" spans="1:20" s="18" customFormat="1" ht="63" customHeight="1" x14ac:dyDescent="0.3">
      <c r="B78" s="112"/>
      <c r="C78" s="113"/>
      <c r="D78" s="260" t="s">
        <v>31</v>
      </c>
      <c r="E78" s="260"/>
      <c r="F78" s="54">
        <f>SUM(G78:I78)</f>
        <v>1</v>
      </c>
      <c r="G78" s="54">
        <v>1</v>
      </c>
      <c r="H78" s="54"/>
      <c r="I78" s="54"/>
      <c r="J78" s="129" t="s">
        <v>21</v>
      </c>
      <c r="K78" s="130"/>
      <c r="L78" s="131"/>
      <c r="M78" s="123" t="s">
        <v>62</v>
      </c>
      <c r="N78" s="124"/>
      <c r="O78" s="237" t="s">
        <v>19</v>
      </c>
      <c r="P78" s="238"/>
      <c r="Q78" s="54">
        <f>SUM(R78:T78)</f>
        <v>0.08</v>
      </c>
      <c r="R78" s="54">
        <v>0.08</v>
      </c>
      <c r="S78" s="25"/>
      <c r="T78" s="25"/>
    </row>
    <row r="79" spans="1:20" ht="60" customHeight="1" x14ac:dyDescent="0.3">
      <c r="A79"/>
      <c r="B79" s="112"/>
      <c r="C79" s="113"/>
      <c r="D79" s="260"/>
      <c r="E79" s="260"/>
      <c r="F79" s="26">
        <f>SUM(G79:I79)</f>
        <v>1</v>
      </c>
      <c r="G79" s="26">
        <v>1</v>
      </c>
      <c r="H79" s="26"/>
      <c r="I79" s="26"/>
      <c r="J79" s="129" t="s">
        <v>22</v>
      </c>
      <c r="K79" s="130"/>
      <c r="L79" s="131"/>
      <c r="M79" s="123" t="s">
        <v>62</v>
      </c>
      <c r="N79" s="124"/>
      <c r="O79" s="237" t="s">
        <v>19</v>
      </c>
      <c r="P79" s="238"/>
      <c r="Q79" s="26">
        <f>SUM(R79:T79)</f>
        <v>0.08</v>
      </c>
      <c r="R79" s="26">
        <v>0.08</v>
      </c>
      <c r="S79" s="25"/>
      <c r="T79" s="25"/>
    </row>
    <row r="80" spans="1:20" ht="87" customHeight="1" x14ac:dyDescent="0.3">
      <c r="A80"/>
      <c r="B80" s="112"/>
      <c r="C80" s="113"/>
      <c r="D80" s="260"/>
      <c r="E80" s="260"/>
      <c r="F80" s="26">
        <f>SUM(G80:I80)</f>
        <v>1</v>
      </c>
      <c r="G80" s="26">
        <v>1</v>
      </c>
      <c r="H80" s="26"/>
      <c r="I80" s="26"/>
      <c r="J80" s="129" t="s">
        <v>23</v>
      </c>
      <c r="K80" s="130"/>
      <c r="L80" s="131"/>
      <c r="M80" s="123" t="s">
        <v>62</v>
      </c>
      <c r="N80" s="124"/>
      <c r="O80" s="237" t="s">
        <v>19</v>
      </c>
      <c r="P80" s="238"/>
      <c r="Q80" s="26">
        <f>SUM(R80:T80)</f>
        <v>0.1</v>
      </c>
      <c r="R80" s="26">
        <v>0.1</v>
      </c>
      <c r="S80" s="25"/>
      <c r="T80" s="25"/>
    </row>
    <row r="81" spans="1:20" ht="60" customHeight="1" x14ac:dyDescent="0.3">
      <c r="A81"/>
      <c r="B81" s="112"/>
      <c r="C81" s="113"/>
      <c r="D81" s="116" t="s">
        <v>24</v>
      </c>
      <c r="E81" s="117"/>
      <c r="F81" s="26">
        <f>SUM(G81:I81)</f>
        <v>1</v>
      </c>
      <c r="G81" s="23">
        <v>1</v>
      </c>
      <c r="H81" s="26"/>
      <c r="I81" s="26"/>
      <c r="J81" s="140" t="s">
        <v>37</v>
      </c>
      <c r="K81" s="141"/>
      <c r="L81" s="142"/>
      <c r="M81" s="123" t="s">
        <v>62</v>
      </c>
      <c r="N81" s="124"/>
      <c r="O81" s="237" t="s">
        <v>19</v>
      </c>
      <c r="P81" s="238"/>
      <c r="Q81" s="26">
        <f>SUM(R81:T81)</f>
        <v>1.7000000000000002</v>
      </c>
      <c r="R81" s="23">
        <v>0.9</v>
      </c>
      <c r="S81" s="26">
        <v>0.4</v>
      </c>
      <c r="T81" s="26">
        <v>0.4</v>
      </c>
    </row>
    <row r="82" spans="1:20" s="18" customFormat="1" ht="155.4" customHeight="1" x14ac:dyDescent="0.3">
      <c r="B82" s="112"/>
      <c r="C82" s="113"/>
      <c r="D82" s="116" t="s">
        <v>20</v>
      </c>
      <c r="E82" s="117"/>
      <c r="F82" s="30">
        <f t="shared" ref="F82:F84" si="40">SUM(G82:I82)</f>
        <v>42</v>
      </c>
      <c r="G82" s="31">
        <v>42</v>
      </c>
      <c r="H82" s="30"/>
      <c r="I82" s="30"/>
      <c r="J82" s="140" t="s">
        <v>138</v>
      </c>
      <c r="K82" s="141"/>
      <c r="L82" s="142"/>
      <c r="M82" s="125" t="s">
        <v>14</v>
      </c>
      <c r="N82" s="126"/>
      <c r="O82" s="237" t="s">
        <v>19</v>
      </c>
      <c r="P82" s="238"/>
      <c r="Q82" s="30">
        <f t="shared" ref="Q82:Q84" si="41">SUM(R82:T82)</f>
        <v>0.3</v>
      </c>
      <c r="R82" s="31">
        <v>0.3</v>
      </c>
      <c r="S82" s="30"/>
      <c r="T82" s="30"/>
    </row>
    <row r="83" spans="1:20" s="18" customFormat="1" ht="85.2" customHeight="1" x14ac:dyDescent="0.3">
      <c r="B83" s="112"/>
      <c r="C83" s="113"/>
      <c r="D83" s="116" t="s">
        <v>20</v>
      </c>
      <c r="E83" s="117"/>
      <c r="F83" s="30">
        <f t="shared" si="40"/>
        <v>1</v>
      </c>
      <c r="G83" s="31">
        <v>1</v>
      </c>
      <c r="H83" s="30"/>
      <c r="I83" s="30"/>
      <c r="J83" s="140" t="s">
        <v>139</v>
      </c>
      <c r="K83" s="141"/>
      <c r="L83" s="142"/>
      <c r="M83" s="125" t="s">
        <v>14</v>
      </c>
      <c r="N83" s="126"/>
      <c r="O83" s="237" t="s">
        <v>19</v>
      </c>
      <c r="P83" s="238"/>
      <c r="Q83" s="30">
        <f t="shared" si="41"/>
        <v>0.8</v>
      </c>
      <c r="R83" s="31">
        <v>0.8</v>
      </c>
      <c r="S83" s="30"/>
      <c r="T83" s="30"/>
    </row>
    <row r="84" spans="1:20" s="18" customFormat="1" ht="102.6" customHeight="1" x14ac:dyDescent="0.3">
      <c r="B84" s="112"/>
      <c r="C84" s="113"/>
      <c r="D84" s="116" t="s">
        <v>46</v>
      </c>
      <c r="E84" s="117"/>
      <c r="F84" s="30">
        <f t="shared" si="40"/>
        <v>100</v>
      </c>
      <c r="G84" s="31">
        <v>50</v>
      </c>
      <c r="H84" s="30">
        <v>50</v>
      </c>
      <c r="I84" s="30"/>
      <c r="J84" s="140" t="s">
        <v>140</v>
      </c>
      <c r="K84" s="141"/>
      <c r="L84" s="142"/>
      <c r="M84" s="125" t="s">
        <v>14</v>
      </c>
      <c r="N84" s="126"/>
      <c r="O84" s="237" t="s">
        <v>19</v>
      </c>
      <c r="P84" s="238"/>
      <c r="Q84" s="30">
        <f t="shared" si="41"/>
        <v>0.1</v>
      </c>
      <c r="R84" s="31">
        <v>0.05</v>
      </c>
      <c r="S84" s="30">
        <v>0.05</v>
      </c>
      <c r="T84" s="30"/>
    </row>
    <row r="85" spans="1:20" ht="60" customHeight="1" x14ac:dyDescent="0.3">
      <c r="A85"/>
      <c r="B85" s="112"/>
      <c r="C85" s="113"/>
      <c r="D85" s="135" t="s">
        <v>25</v>
      </c>
      <c r="E85" s="136"/>
      <c r="F85" s="26">
        <f>SUM(G85:I85)</f>
        <v>1</v>
      </c>
      <c r="G85" s="26"/>
      <c r="H85" s="26">
        <v>1</v>
      </c>
      <c r="I85" s="26"/>
      <c r="J85" s="162" t="s">
        <v>94</v>
      </c>
      <c r="K85" s="163"/>
      <c r="L85" s="164"/>
      <c r="M85" s="125" t="s">
        <v>14</v>
      </c>
      <c r="N85" s="126"/>
      <c r="O85" s="121" t="s">
        <v>19</v>
      </c>
      <c r="P85" s="122"/>
      <c r="Q85" s="132">
        <f>SUM(R85:T86)</f>
        <v>1</v>
      </c>
      <c r="R85" s="235"/>
      <c r="S85" s="132">
        <v>1</v>
      </c>
      <c r="T85" s="132"/>
    </row>
    <row r="86" spans="1:20" ht="70.2" customHeight="1" x14ac:dyDescent="0.3">
      <c r="A86"/>
      <c r="B86" s="114"/>
      <c r="C86" s="115"/>
      <c r="D86" s="135" t="s">
        <v>26</v>
      </c>
      <c r="E86" s="136"/>
      <c r="F86" s="26">
        <f>SUM(G86:I86)</f>
        <v>1</v>
      </c>
      <c r="G86" s="27"/>
      <c r="H86" s="26">
        <v>1</v>
      </c>
      <c r="I86" s="26"/>
      <c r="J86" s="165"/>
      <c r="K86" s="166"/>
      <c r="L86" s="167"/>
      <c r="M86" s="157"/>
      <c r="N86" s="158"/>
      <c r="O86" s="274"/>
      <c r="P86" s="275"/>
      <c r="Q86" s="134"/>
      <c r="R86" s="236"/>
      <c r="S86" s="134"/>
      <c r="T86" s="134"/>
    </row>
    <row r="87" spans="1:20" s="11" customFormat="1" ht="46.95" customHeight="1" x14ac:dyDescent="0.3">
      <c r="B87" s="145" t="s">
        <v>103</v>
      </c>
      <c r="C87" s="146"/>
      <c r="D87" s="135" t="s">
        <v>20</v>
      </c>
      <c r="E87" s="136"/>
      <c r="F87" s="5">
        <f>F77+F85+F86+F76</f>
        <v>150</v>
      </c>
      <c r="G87" s="5">
        <f t="shared" ref="G87:I87" si="42">G77+G85+G86+G76</f>
        <v>98</v>
      </c>
      <c r="H87" s="5">
        <f t="shared" si="42"/>
        <v>52</v>
      </c>
      <c r="I87" s="5">
        <f t="shared" si="42"/>
        <v>0</v>
      </c>
      <c r="J87" s="149"/>
      <c r="K87" s="150"/>
      <c r="L87" s="151"/>
      <c r="M87" s="147"/>
      <c r="N87" s="148"/>
      <c r="O87" s="237" t="s">
        <v>19</v>
      </c>
      <c r="P87" s="238"/>
      <c r="Q87" s="5">
        <f>Q77+Q85+Q76</f>
        <v>4.3600000000000003</v>
      </c>
      <c r="R87" s="5">
        <f t="shared" ref="R87:S87" si="43">R77+R85+R76</f>
        <v>2.5100000000000002</v>
      </c>
      <c r="S87" s="5">
        <f t="shared" si="43"/>
        <v>1.45</v>
      </c>
      <c r="T87" s="5">
        <f>T77+T85+T76</f>
        <v>0.4</v>
      </c>
    </row>
    <row r="88" spans="1:20" ht="15" customHeight="1" x14ac:dyDescent="0.3">
      <c r="A88"/>
      <c r="B88" s="147"/>
      <c r="C88" s="159"/>
      <c r="D88" s="159"/>
      <c r="E88" s="159"/>
      <c r="F88" s="159"/>
      <c r="G88" s="159"/>
      <c r="H88" s="159"/>
      <c r="I88" s="159"/>
      <c r="J88" s="159"/>
      <c r="K88" s="159"/>
      <c r="L88" s="159"/>
      <c r="M88" s="159"/>
      <c r="N88" s="159"/>
      <c r="O88" s="159"/>
      <c r="P88" s="159"/>
      <c r="Q88" s="159"/>
      <c r="R88" s="159"/>
      <c r="S88" s="159"/>
      <c r="T88" s="148"/>
    </row>
    <row r="89" spans="1:20" ht="106.2" customHeight="1" x14ac:dyDescent="0.3">
      <c r="A89"/>
      <c r="B89" s="110" t="s">
        <v>53</v>
      </c>
      <c r="C89" s="111"/>
      <c r="D89" s="135" t="s">
        <v>111</v>
      </c>
      <c r="E89" s="136"/>
      <c r="F89" s="51">
        <f>SUM(G89:I89)</f>
        <v>1</v>
      </c>
      <c r="G89" s="51">
        <v>1</v>
      </c>
      <c r="H89" s="50"/>
      <c r="I89" s="50"/>
      <c r="J89" s="137" t="s">
        <v>223</v>
      </c>
      <c r="K89" s="138"/>
      <c r="L89" s="139"/>
      <c r="M89" s="125" t="s">
        <v>110</v>
      </c>
      <c r="N89" s="126"/>
      <c r="O89" s="237" t="s">
        <v>19</v>
      </c>
      <c r="P89" s="238"/>
      <c r="Q89" s="51">
        <f>SUM(R89:T89)</f>
        <v>80</v>
      </c>
      <c r="R89" s="61">
        <v>30</v>
      </c>
      <c r="S89" s="61">
        <v>30</v>
      </c>
      <c r="T89" s="61">
        <v>20</v>
      </c>
    </row>
    <row r="90" spans="1:20" ht="91.2" customHeight="1" x14ac:dyDescent="0.3">
      <c r="A90"/>
      <c r="B90" s="112"/>
      <c r="C90" s="113"/>
      <c r="D90" s="135" t="s">
        <v>111</v>
      </c>
      <c r="E90" s="136"/>
      <c r="F90" s="59">
        <f>SUM(G90:I90)</f>
        <v>1</v>
      </c>
      <c r="G90" s="59">
        <v>1</v>
      </c>
      <c r="H90" s="58"/>
      <c r="I90" s="58"/>
      <c r="J90" s="129" t="s">
        <v>224</v>
      </c>
      <c r="K90" s="130"/>
      <c r="L90" s="131"/>
      <c r="M90" s="123" t="s">
        <v>15</v>
      </c>
      <c r="N90" s="124"/>
      <c r="O90" s="237"/>
      <c r="P90" s="238"/>
      <c r="Q90" s="61">
        <f>SUM(R90:T90)</f>
        <v>13</v>
      </c>
      <c r="R90" s="61">
        <v>9</v>
      </c>
      <c r="S90" s="61">
        <v>2</v>
      </c>
      <c r="T90" s="61">
        <v>2</v>
      </c>
    </row>
    <row r="91" spans="1:20" ht="147" customHeight="1" x14ac:dyDescent="0.3">
      <c r="A91"/>
      <c r="B91" s="112"/>
      <c r="C91" s="113"/>
      <c r="D91" s="135" t="s">
        <v>112</v>
      </c>
      <c r="E91" s="136"/>
      <c r="F91" s="51">
        <f>SUM(G91:I91)</f>
        <v>1</v>
      </c>
      <c r="G91" s="51"/>
      <c r="H91" s="51">
        <v>1</v>
      </c>
      <c r="I91" s="51"/>
      <c r="J91" s="137" t="s">
        <v>225</v>
      </c>
      <c r="K91" s="138"/>
      <c r="L91" s="139"/>
      <c r="M91" s="123" t="s">
        <v>15</v>
      </c>
      <c r="N91" s="124"/>
      <c r="O91" s="237"/>
      <c r="P91" s="238"/>
      <c r="Q91" s="51">
        <f>SUM(R91:T91)</f>
        <v>14</v>
      </c>
      <c r="R91" s="51">
        <v>5</v>
      </c>
      <c r="S91" s="51">
        <v>5</v>
      </c>
      <c r="T91" s="51">
        <v>4</v>
      </c>
    </row>
    <row r="92" spans="1:20" s="11" customFormat="1" ht="15" customHeight="1" x14ac:dyDescent="0.3">
      <c r="B92" s="145" t="s">
        <v>104</v>
      </c>
      <c r="C92" s="146"/>
      <c r="D92" s="135" t="s">
        <v>20</v>
      </c>
      <c r="E92" s="136"/>
      <c r="F92" s="5">
        <f>F91+F90+F89</f>
        <v>3</v>
      </c>
      <c r="G92" s="69">
        <f t="shared" ref="G92:I92" si="44">G91+G90+G89</f>
        <v>2</v>
      </c>
      <c r="H92" s="69">
        <f t="shared" si="44"/>
        <v>1</v>
      </c>
      <c r="I92" s="69">
        <f t="shared" si="44"/>
        <v>0</v>
      </c>
      <c r="J92" s="149"/>
      <c r="K92" s="150"/>
      <c r="L92" s="151"/>
      <c r="M92" s="147"/>
      <c r="N92" s="148"/>
      <c r="O92" s="276"/>
      <c r="P92" s="277"/>
      <c r="Q92" s="60">
        <f>Q91+Q90+Q89</f>
        <v>107</v>
      </c>
      <c r="R92" s="69">
        <f t="shared" ref="R92:S92" si="45">R91+R90+R89</f>
        <v>44</v>
      </c>
      <c r="S92" s="69">
        <f t="shared" si="45"/>
        <v>37</v>
      </c>
      <c r="T92" s="69">
        <f>T91+T90+T89</f>
        <v>26</v>
      </c>
    </row>
    <row r="93" spans="1:20" ht="15" customHeight="1" x14ac:dyDescent="0.3">
      <c r="A93"/>
      <c r="B93" s="147"/>
      <c r="C93" s="159"/>
      <c r="D93" s="159"/>
      <c r="E93" s="159"/>
      <c r="F93" s="159"/>
      <c r="G93" s="159"/>
      <c r="H93" s="159"/>
      <c r="I93" s="159"/>
      <c r="J93" s="159"/>
      <c r="K93" s="159"/>
      <c r="L93" s="159"/>
      <c r="M93" s="159"/>
      <c r="N93" s="159"/>
      <c r="O93" s="159"/>
      <c r="P93" s="159"/>
      <c r="Q93" s="159"/>
      <c r="R93" s="159"/>
      <c r="S93" s="159"/>
      <c r="T93" s="148"/>
    </row>
    <row r="94" spans="1:20" ht="72.599999999999994" customHeight="1" x14ac:dyDescent="0.3">
      <c r="A94"/>
      <c r="B94" s="110" t="s">
        <v>54</v>
      </c>
      <c r="C94" s="111"/>
      <c r="D94" s="160" t="s">
        <v>20</v>
      </c>
      <c r="E94" s="161"/>
      <c r="F94" s="26">
        <f>SUM(F95:F105)</f>
        <v>2520</v>
      </c>
      <c r="G94" s="54">
        <f t="shared" ref="G94:I94" si="46">SUM(G95:G105)</f>
        <v>1371</v>
      </c>
      <c r="H94" s="54">
        <f t="shared" si="46"/>
        <v>1009</v>
      </c>
      <c r="I94" s="54">
        <f t="shared" si="46"/>
        <v>140</v>
      </c>
      <c r="J94" s="129" t="s">
        <v>95</v>
      </c>
      <c r="K94" s="130"/>
      <c r="L94" s="131"/>
      <c r="M94" s="123" t="s">
        <v>36</v>
      </c>
      <c r="N94" s="124"/>
      <c r="O94" s="237" t="s">
        <v>19</v>
      </c>
      <c r="P94" s="238"/>
      <c r="Q94" s="54">
        <f>SUM(Q95:Q105)</f>
        <v>42.849000000000004</v>
      </c>
      <c r="R94" s="54">
        <f t="shared" ref="R94" si="47">SUM(R95:R105)</f>
        <v>20.998999999999999</v>
      </c>
      <c r="S94" s="54">
        <f t="shared" ref="S94" si="48">SUM(S95:S105)</f>
        <v>16.950000000000003</v>
      </c>
      <c r="T94" s="54">
        <f t="shared" ref="T94" si="49">SUM(T95:T105)</f>
        <v>4.8999999999999995</v>
      </c>
    </row>
    <row r="95" spans="1:20" s="18" customFormat="1" ht="48" customHeight="1" x14ac:dyDescent="0.3">
      <c r="B95" s="112"/>
      <c r="C95" s="113"/>
      <c r="D95" s="160" t="s">
        <v>68</v>
      </c>
      <c r="E95" s="161"/>
      <c r="F95" s="54">
        <f t="shared" ref="F95" si="50">SUM(G95:I95)</f>
        <v>911</v>
      </c>
      <c r="G95" s="54"/>
      <c r="H95" s="54">
        <v>875</v>
      </c>
      <c r="I95" s="54">
        <v>36</v>
      </c>
      <c r="J95" s="129" t="s">
        <v>232</v>
      </c>
      <c r="K95" s="130"/>
      <c r="L95" s="131"/>
      <c r="M95" s="123" t="s">
        <v>36</v>
      </c>
      <c r="N95" s="124"/>
      <c r="O95" s="237" t="s">
        <v>19</v>
      </c>
      <c r="P95" s="238"/>
      <c r="Q95" s="54">
        <f t="shared" ref="Q95" si="51">SUM(R95:T95)</f>
        <v>12.55</v>
      </c>
      <c r="R95" s="79"/>
      <c r="S95" s="54">
        <v>12.05</v>
      </c>
      <c r="T95" s="54">
        <v>0.5</v>
      </c>
    </row>
    <row r="96" spans="1:20" s="18" customFormat="1" ht="48.6" customHeight="1" x14ac:dyDescent="0.3">
      <c r="B96" s="112"/>
      <c r="C96" s="113"/>
      <c r="D96" s="160" t="s">
        <v>67</v>
      </c>
      <c r="E96" s="161"/>
      <c r="F96" s="42">
        <f t="shared" ref="F96:F105" si="52">SUM(G96:I96)</f>
        <v>500</v>
      </c>
      <c r="G96" s="42">
        <v>500</v>
      </c>
      <c r="H96" s="42"/>
      <c r="I96" s="42"/>
      <c r="J96" s="129" t="s">
        <v>64</v>
      </c>
      <c r="K96" s="130"/>
      <c r="L96" s="131"/>
      <c r="M96" s="123" t="s">
        <v>36</v>
      </c>
      <c r="N96" s="124"/>
      <c r="O96" s="237" t="s">
        <v>19</v>
      </c>
      <c r="P96" s="238"/>
      <c r="Q96" s="46">
        <f t="shared" ref="Q96:Q102" si="53">SUM(R96:T96)</f>
        <v>0.7</v>
      </c>
      <c r="R96" s="46">
        <v>0.7</v>
      </c>
      <c r="S96" s="46"/>
      <c r="T96" s="46"/>
    </row>
    <row r="97" spans="1:20" ht="48" customHeight="1" x14ac:dyDescent="0.3">
      <c r="A97"/>
      <c r="B97" s="112"/>
      <c r="C97" s="113"/>
      <c r="D97" s="160" t="s">
        <v>65</v>
      </c>
      <c r="E97" s="161"/>
      <c r="F97" s="26">
        <f t="shared" si="52"/>
        <v>589</v>
      </c>
      <c r="G97" s="26">
        <v>589</v>
      </c>
      <c r="H97" s="26"/>
      <c r="I97" s="26"/>
      <c r="J97" s="129" t="s">
        <v>66</v>
      </c>
      <c r="K97" s="130"/>
      <c r="L97" s="131"/>
      <c r="M97" s="123" t="s">
        <v>36</v>
      </c>
      <c r="N97" s="124"/>
      <c r="O97" s="237" t="s">
        <v>19</v>
      </c>
      <c r="P97" s="238"/>
      <c r="Q97" s="46">
        <f t="shared" si="53"/>
        <v>4.2</v>
      </c>
      <c r="R97" s="46">
        <v>4.2</v>
      </c>
      <c r="S97" s="46"/>
      <c r="T97" s="46"/>
    </row>
    <row r="98" spans="1:20" s="18" customFormat="1" ht="45.6" customHeight="1" x14ac:dyDescent="0.3">
      <c r="B98" s="112"/>
      <c r="C98" s="113"/>
      <c r="D98" s="160" t="s">
        <v>65</v>
      </c>
      <c r="E98" s="161"/>
      <c r="F98" s="42">
        <f t="shared" si="52"/>
        <v>30</v>
      </c>
      <c r="G98" s="42">
        <v>30</v>
      </c>
      <c r="H98" s="42"/>
      <c r="I98" s="42"/>
      <c r="J98" s="129" t="s">
        <v>141</v>
      </c>
      <c r="K98" s="130"/>
      <c r="L98" s="131"/>
      <c r="M98" s="123" t="s">
        <v>36</v>
      </c>
      <c r="N98" s="124"/>
      <c r="O98" s="237" t="s">
        <v>19</v>
      </c>
      <c r="P98" s="238"/>
      <c r="Q98" s="46">
        <f t="shared" si="53"/>
        <v>4.2</v>
      </c>
      <c r="R98" s="46">
        <v>4.2</v>
      </c>
      <c r="S98" s="46"/>
      <c r="T98" s="46"/>
    </row>
    <row r="99" spans="1:20" ht="46.2" customHeight="1" x14ac:dyDescent="0.3">
      <c r="A99"/>
      <c r="B99" s="112"/>
      <c r="C99" s="113"/>
      <c r="D99" s="160" t="s">
        <v>65</v>
      </c>
      <c r="E99" s="161"/>
      <c r="F99" s="26">
        <f t="shared" si="52"/>
        <v>270</v>
      </c>
      <c r="G99" s="26">
        <v>120</v>
      </c>
      <c r="H99" s="26">
        <v>90</v>
      </c>
      <c r="I99" s="26">
        <v>60</v>
      </c>
      <c r="J99" s="129" t="s">
        <v>164</v>
      </c>
      <c r="K99" s="130"/>
      <c r="L99" s="131"/>
      <c r="M99" s="123" t="s">
        <v>36</v>
      </c>
      <c r="N99" s="124"/>
      <c r="O99" s="237" t="s">
        <v>19</v>
      </c>
      <c r="P99" s="238"/>
      <c r="Q99" s="46">
        <f t="shared" si="53"/>
        <v>3.5</v>
      </c>
      <c r="R99" s="46">
        <v>1.6</v>
      </c>
      <c r="S99" s="46">
        <v>1.2</v>
      </c>
      <c r="T99" s="46">
        <v>0.7</v>
      </c>
    </row>
    <row r="100" spans="1:20" s="18" customFormat="1" ht="45" customHeight="1" x14ac:dyDescent="0.3">
      <c r="B100" s="112"/>
      <c r="C100" s="113"/>
      <c r="D100" s="160" t="s">
        <v>65</v>
      </c>
      <c r="E100" s="161"/>
      <c r="F100" s="42">
        <f t="shared" si="52"/>
        <v>120</v>
      </c>
      <c r="G100" s="42">
        <v>40</v>
      </c>
      <c r="H100" s="42">
        <v>40</v>
      </c>
      <c r="I100" s="42">
        <v>40</v>
      </c>
      <c r="J100" s="129" t="s">
        <v>165</v>
      </c>
      <c r="K100" s="130"/>
      <c r="L100" s="131"/>
      <c r="M100" s="123" t="s">
        <v>36</v>
      </c>
      <c r="N100" s="124"/>
      <c r="O100" s="237" t="s">
        <v>19</v>
      </c>
      <c r="P100" s="238"/>
      <c r="Q100" s="46">
        <f t="shared" si="53"/>
        <v>6.3000000000000007</v>
      </c>
      <c r="R100" s="46">
        <v>2.1</v>
      </c>
      <c r="S100" s="46">
        <v>2.1</v>
      </c>
      <c r="T100" s="46">
        <v>2.1</v>
      </c>
    </row>
    <row r="101" spans="1:20" s="18" customFormat="1" ht="44.4" customHeight="1" x14ac:dyDescent="0.3">
      <c r="B101" s="112"/>
      <c r="C101" s="113"/>
      <c r="D101" s="172" t="s">
        <v>65</v>
      </c>
      <c r="E101" s="173"/>
      <c r="F101" s="42">
        <f t="shared" si="52"/>
        <v>8</v>
      </c>
      <c r="G101" s="42">
        <v>4</v>
      </c>
      <c r="H101" s="42">
        <v>2</v>
      </c>
      <c r="I101" s="42">
        <v>2</v>
      </c>
      <c r="J101" s="129" t="s">
        <v>70</v>
      </c>
      <c r="K101" s="130"/>
      <c r="L101" s="131"/>
      <c r="M101" s="123" t="s">
        <v>36</v>
      </c>
      <c r="N101" s="124"/>
      <c r="O101" s="237" t="s">
        <v>19</v>
      </c>
      <c r="P101" s="238"/>
      <c r="Q101" s="46">
        <f t="shared" si="53"/>
        <v>6</v>
      </c>
      <c r="R101" s="46">
        <v>3</v>
      </c>
      <c r="S101" s="46">
        <v>1.5</v>
      </c>
      <c r="T101" s="46">
        <v>1.5</v>
      </c>
    </row>
    <row r="102" spans="1:20" s="18" customFormat="1" ht="43.2" customHeight="1" x14ac:dyDescent="0.3">
      <c r="B102" s="112"/>
      <c r="C102" s="113"/>
      <c r="D102" s="172" t="s">
        <v>65</v>
      </c>
      <c r="E102" s="173"/>
      <c r="F102" s="42">
        <f t="shared" si="52"/>
        <v>10</v>
      </c>
      <c r="G102" s="42">
        <v>6</v>
      </c>
      <c r="H102" s="42">
        <v>2</v>
      </c>
      <c r="I102" s="42">
        <v>2</v>
      </c>
      <c r="J102" s="129" t="s">
        <v>84</v>
      </c>
      <c r="K102" s="130"/>
      <c r="L102" s="131"/>
      <c r="M102" s="123" t="s">
        <v>36</v>
      </c>
      <c r="N102" s="124"/>
      <c r="O102" s="237" t="s">
        <v>19</v>
      </c>
      <c r="P102" s="238"/>
      <c r="Q102" s="46">
        <f t="shared" si="53"/>
        <v>0.53</v>
      </c>
      <c r="R102" s="46">
        <v>0.33</v>
      </c>
      <c r="S102" s="46">
        <v>0.1</v>
      </c>
      <c r="T102" s="46">
        <v>0.1</v>
      </c>
    </row>
    <row r="103" spans="1:20" s="18" customFormat="1" ht="57.6" customHeight="1" x14ac:dyDescent="0.3">
      <c r="B103" s="112"/>
      <c r="C103" s="113"/>
      <c r="D103" s="172" t="s">
        <v>65</v>
      </c>
      <c r="E103" s="173"/>
      <c r="F103" s="42">
        <f t="shared" si="52"/>
        <v>1</v>
      </c>
      <c r="G103" s="42">
        <v>1</v>
      </c>
      <c r="H103" s="42"/>
      <c r="I103" s="42"/>
      <c r="J103" s="129" t="s">
        <v>85</v>
      </c>
      <c r="K103" s="130"/>
      <c r="L103" s="131"/>
      <c r="M103" s="123" t="s">
        <v>36</v>
      </c>
      <c r="N103" s="124"/>
      <c r="O103" s="237" t="s">
        <v>19</v>
      </c>
      <c r="P103" s="238"/>
      <c r="Q103" s="34">
        <f>SUM(R103:T103)</f>
        <v>2.1739999999999999</v>
      </c>
      <c r="R103" s="47">
        <v>2.1739999999999999</v>
      </c>
      <c r="S103" s="46"/>
      <c r="T103" s="46"/>
    </row>
    <row r="104" spans="1:20" s="18" customFormat="1" ht="58.2" customHeight="1" x14ac:dyDescent="0.3">
      <c r="B104" s="112"/>
      <c r="C104" s="113"/>
      <c r="D104" s="172" t="s">
        <v>65</v>
      </c>
      <c r="E104" s="173"/>
      <c r="F104" s="43">
        <f t="shared" ref="F104" si="54">SUM(G104:I104)</f>
        <v>1</v>
      </c>
      <c r="G104" s="43">
        <v>1</v>
      </c>
      <c r="H104" s="43"/>
      <c r="I104" s="43"/>
      <c r="J104" s="129" t="s">
        <v>226</v>
      </c>
      <c r="K104" s="130"/>
      <c r="L104" s="131"/>
      <c r="M104" s="123" t="s">
        <v>36</v>
      </c>
      <c r="N104" s="124"/>
      <c r="O104" s="237" t="s">
        <v>19</v>
      </c>
      <c r="P104" s="238"/>
      <c r="Q104" s="34">
        <f>SUM(R104:T104)</f>
        <v>2.1739999999999999</v>
      </c>
      <c r="R104" s="47">
        <v>2.1739999999999999</v>
      </c>
      <c r="S104" s="46"/>
      <c r="T104" s="46"/>
    </row>
    <row r="105" spans="1:20" ht="58.2" customHeight="1" x14ac:dyDescent="0.3">
      <c r="A105"/>
      <c r="B105" s="112"/>
      <c r="C105" s="113"/>
      <c r="D105" s="172" t="s">
        <v>65</v>
      </c>
      <c r="E105" s="173"/>
      <c r="F105" s="26">
        <f t="shared" si="52"/>
        <v>80</v>
      </c>
      <c r="G105" s="26">
        <v>80</v>
      </c>
      <c r="H105" s="26"/>
      <c r="I105" s="26"/>
      <c r="J105" s="129" t="s">
        <v>234</v>
      </c>
      <c r="K105" s="130"/>
      <c r="L105" s="131"/>
      <c r="M105" s="123" t="s">
        <v>36</v>
      </c>
      <c r="N105" s="124"/>
      <c r="O105" s="237" t="s">
        <v>19</v>
      </c>
      <c r="P105" s="238"/>
      <c r="Q105" s="34">
        <f>SUM(R105:T105)</f>
        <v>0.52100000000000002</v>
      </c>
      <c r="R105" s="47">
        <v>0.52100000000000002</v>
      </c>
      <c r="S105" s="46"/>
      <c r="T105" s="46"/>
    </row>
    <row r="106" spans="1:20" ht="60.6" customHeight="1" x14ac:dyDescent="0.3">
      <c r="A106"/>
      <c r="B106" s="112"/>
      <c r="C106" s="113"/>
      <c r="D106" s="160" t="s">
        <v>20</v>
      </c>
      <c r="E106" s="161"/>
      <c r="F106" s="26">
        <f>SUM(F107:F113)</f>
        <v>833</v>
      </c>
      <c r="G106" s="54">
        <f t="shared" ref="G106:I106" si="55">SUM(G107:G113)</f>
        <v>269</v>
      </c>
      <c r="H106" s="54">
        <f t="shared" si="55"/>
        <v>282</v>
      </c>
      <c r="I106" s="54">
        <f t="shared" si="55"/>
        <v>282</v>
      </c>
      <c r="J106" s="129" t="s">
        <v>96</v>
      </c>
      <c r="K106" s="130"/>
      <c r="L106" s="131"/>
      <c r="M106" s="123" t="s">
        <v>77</v>
      </c>
      <c r="N106" s="124"/>
      <c r="O106" s="237" t="s">
        <v>19</v>
      </c>
      <c r="P106" s="238"/>
      <c r="Q106" s="54">
        <f>SUM(Q107:Q113)</f>
        <v>210.92999999999998</v>
      </c>
      <c r="R106" s="54">
        <f t="shared" ref="R106" si="56">SUM(R107:R113)</f>
        <v>55.31</v>
      </c>
      <c r="S106" s="54">
        <f t="shared" ref="S106" si="57">SUM(S107:S113)</f>
        <v>100.31</v>
      </c>
      <c r="T106" s="54">
        <f t="shared" ref="T106" si="58">SUM(T107:T113)</f>
        <v>55.31</v>
      </c>
    </row>
    <row r="107" spans="1:20" s="18" customFormat="1" ht="60.6" customHeight="1" x14ac:dyDescent="0.3">
      <c r="B107" s="112"/>
      <c r="C107" s="113"/>
      <c r="D107" s="160" t="s">
        <v>97</v>
      </c>
      <c r="E107" s="161"/>
      <c r="F107" s="54">
        <f t="shared" ref="F107" si="59">SUM(G107:I107)</f>
        <v>9</v>
      </c>
      <c r="G107" s="54">
        <v>3</v>
      </c>
      <c r="H107" s="54">
        <v>3</v>
      </c>
      <c r="I107" s="54">
        <v>3</v>
      </c>
      <c r="J107" s="129" t="s">
        <v>175</v>
      </c>
      <c r="K107" s="130"/>
      <c r="L107" s="131"/>
      <c r="M107" s="123" t="s">
        <v>77</v>
      </c>
      <c r="N107" s="124"/>
      <c r="O107" s="237" t="s">
        <v>19</v>
      </c>
      <c r="P107" s="238"/>
      <c r="Q107" s="54">
        <f t="shared" ref="Q107" si="60">SUM(R107:T107)</f>
        <v>0.27</v>
      </c>
      <c r="R107" s="54">
        <v>0.09</v>
      </c>
      <c r="S107" s="54">
        <v>0.09</v>
      </c>
      <c r="T107" s="54">
        <v>0.09</v>
      </c>
    </row>
    <row r="108" spans="1:20" s="18" customFormat="1" ht="74.400000000000006" customHeight="1" x14ac:dyDescent="0.3">
      <c r="B108" s="112"/>
      <c r="C108" s="113"/>
      <c r="D108" s="160" t="s">
        <v>97</v>
      </c>
      <c r="E108" s="161"/>
      <c r="F108" s="42">
        <f t="shared" ref="F108" si="61">SUM(G108:I108)</f>
        <v>9</v>
      </c>
      <c r="G108" s="42">
        <v>3</v>
      </c>
      <c r="H108" s="42">
        <v>3</v>
      </c>
      <c r="I108" s="42">
        <v>3</v>
      </c>
      <c r="J108" s="129" t="s">
        <v>176</v>
      </c>
      <c r="K108" s="130"/>
      <c r="L108" s="131"/>
      <c r="M108" s="123" t="s">
        <v>77</v>
      </c>
      <c r="N108" s="124"/>
      <c r="O108" s="237" t="s">
        <v>19</v>
      </c>
      <c r="P108" s="238"/>
      <c r="Q108" s="42">
        <f t="shared" ref="Q108" si="62">SUM(R108:T108)</f>
        <v>0.27</v>
      </c>
      <c r="R108" s="42">
        <v>0.09</v>
      </c>
      <c r="S108" s="42">
        <v>0.09</v>
      </c>
      <c r="T108" s="42">
        <v>0.09</v>
      </c>
    </row>
    <row r="109" spans="1:20" ht="75.599999999999994" customHeight="1" x14ac:dyDescent="0.3">
      <c r="A109"/>
      <c r="B109" s="112"/>
      <c r="C109" s="113"/>
      <c r="D109" s="160" t="s">
        <v>97</v>
      </c>
      <c r="E109" s="161"/>
      <c r="F109" s="26">
        <f t="shared" ref="F109:F113" si="63">SUM(G109:I109)</f>
        <v>9</v>
      </c>
      <c r="G109" s="26">
        <v>3</v>
      </c>
      <c r="H109" s="26">
        <v>3</v>
      </c>
      <c r="I109" s="26">
        <v>3</v>
      </c>
      <c r="J109" s="129" t="s">
        <v>177</v>
      </c>
      <c r="K109" s="130"/>
      <c r="L109" s="131"/>
      <c r="M109" s="123" t="s">
        <v>77</v>
      </c>
      <c r="N109" s="124"/>
      <c r="O109" s="237" t="s">
        <v>19</v>
      </c>
      <c r="P109" s="238"/>
      <c r="Q109" s="26">
        <f t="shared" ref="Q109:Q113" si="64">SUM(R109:T109)</f>
        <v>0.27</v>
      </c>
      <c r="R109" s="26">
        <v>0.09</v>
      </c>
      <c r="S109" s="26">
        <v>0.09</v>
      </c>
      <c r="T109" s="26">
        <v>0.09</v>
      </c>
    </row>
    <row r="110" spans="1:20" s="18" customFormat="1" ht="56.4" customHeight="1" x14ac:dyDescent="0.3">
      <c r="B110" s="112"/>
      <c r="C110" s="113"/>
      <c r="D110" s="110" t="s">
        <v>47</v>
      </c>
      <c r="E110" s="111"/>
      <c r="F110" s="30">
        <f t="shared" si="63"/>
        <v>99</v>
      </c>
      <c r="G110" s="36">
        <v>33</v>
      </c>
      <c r="H110" s="36">
        <v>33</v>
      </c>
      <c r="I110" s="36">
        <v>33</v>
      </c>
      <c r="J110" s="162" t="s">
        <v>244</v>
      </c>
      <c r="K110" s="163"/>
      <c r="L110" s="164"/>
      <c r="M110" s="123" t="s">
        <v>59</v>
      </c>
      <c r="N110" s="124"/>
      <c r="O110" s="237" t="s">
        <v>19</v>
      </c>
      <c r="P110" s="238"/>
      <c r="Q110" s="30">
        <f t="shared" si="64"/>
        <v>46.2</v>
      </c>
      <c r="R110" s="80">
        <v>15.4</v>
      </c>
      <c r="S110" s="36">
        <v>15.4</v>
      </c>
      <c r="T110" s="36">
        <v>15.4</v>
      </c>
    </row>
    <row r="111" spans="1:20" s="18" customFormat="1" ht="55.2" customHeight="1" x14ac:dyDescent="0.3">
      <c r="B111" s="112"/>
      <c r="C111" s="113"/>
      <c r="D111" s="114"/>
      <c r="E111" s="115"/>
      <c r="F111" s="30">
        <f t="shared" si="63"/>
        <v>234</v>
      </c>
      <c r="G111" s="36">
        <v>78</v>
      </c>
      <c r="H111" s="36">
        <v>78</v>
      </c>
      <c r="I111" s="36">
        <v>78</v>
      </c>
      <c r="J111" s="165"/>
      <c r="K111" s="166"/>
      <c r="L111" s="167"/>
      <c r="M111" s="123" t="s">
        <v>227</v>
      </c>
      <c r="N111" s="124"/>
      <c r="O111" s="237" t="s">
        <v>19</v>
      </c>
      <c r="P111" s="238"/>
      <c r="Q111" s="30">
        <f t="shared" si="64"/>
        <v>109.19999999999999</v>
      </c>
      <c r="R111" s="80">
        <v>36.4</v>
      </c>
      <c r="S111" s="36">
        <v>36.4</v>
      </c>
      <c r="T111" s="36">
        <v>36.4</v>
      </c>
    </row>
    <row r="112" spans="1:20" s="18" customFormat="1" ht="58.2" customHeight="1" x14ac:dyDescent="0.3">
      <c r="B112" s="112"/>
      <c r="C112" s="113"/>
      <c r="D112" s="160" t="s">
        <v>48</v>
      </c>
      <c r="E112" s="161"/>
      <c r="F112" s="30">
        <f t="shared" si="63"/>
        <v>460</v>
      </c>
      <c r="G112" s="36">
        <v>149</v>
      </c>
      <c r="H112" s="36">
        <v>149</v>
      </c>
      <c r="I112" s="36">
        <v>162</v>
      </c>
      <c r="J112" s="129" t="s">
        <v>245</v>
      </c>
      <c r="K112" s="130"/>
      <c r="L112" s="131"/>
      <c r="M112" s="123" t="s">
        <v>35</v>
      </c>
      <c r="N112" s="124"/>
      <c r="O112" s="237" t="s">
        <v>19</v>
      </c>
      <c r="P112" s="238"/>
      <c r="Q112" s="30">
        <f t="shared" si="64"/>
        <v>9.7200000000000006</v>
      </c>
      <c r="R112" s="80">
        <v>3.24</v>
      </c>
      <c r="S112" s="36">
        <v>3.24</v>
      </c>
      <c r="T112" s="36">
        <v>3.24</v>
      </c>
    </row>
    <row r="113" spans="1:20" s="18" customFormat="1" ht="61.8" customHeight="1" x14ac:dyDescent="0.3">
      <c r="B113" s="112"/>
      <c r="C113" s="113"/>
      <c r="D113" s="160" t="s">
        <v>48</v>
      </c>
      <c r="E113" s="161"/>
      <c r="F113" s="30">
        <f t="shared" si="63"/>
        <v>13</v>
      </c>
      <c r="G113" s="30"/>
      <c r="H113" s="30">
        <v>13</v>
      </c>
      <c r="I113" s="30"/>
      <c r="J113" s="129" t="s">
        <v>246</v>
      </c>
      <c r="K113" s="130"/>
      <c r="L113" s="131"/>
      <c r="M113" s="123" t="s">
        <v>35</v>
      </c>
      <c r="N113" s="124"/>
      <c r="O113" s="237" t="s">
        <v>19</v>
      </c>
      <c r="P113" s="238"/>
      <c r="Q113" s="30">
        <f t="shared" si="64"/>
        <v>45</v>
      </c>
      <c r="R113" s="30"/>
      <c r="S113" s="30">
        <v>45</v>
      </c>
      <c r="T113" s="30"/>
    </row>
    <row r="114" spans="1:20" s="2" customFormat="1" ht="60" customHeight="1" x14ac:dyDescent="0.25">
      <c r="B114" s="112"/>
      <c r="C114" s="113"/>
      <c r="D114" s="168" t="s">
        <v>76</v>
      </c>
      <c r="E114" s="169"/>
      <c r="F114" s="43">
        <f>SUM(F115:F120)</f>
        <v>181</v>
      </c>
      <c r="G114" s="54">
        <f t="shared" ref="G114:I114" si="65">SUM(G115:G120)</f>
        <v>12</v>
      </c>
      <c r="H114" s="54">
        <f t="shared" si="65"/>
        <v>85</v>
      </c>
      <c r="I114" s="54">
        <f t="shared" si="65"/>
        <v>84</v>
      </c>
      <c r="J114" s="129" t="s">
        <v>179</v>
      </c>
      <c r="K114" s="130"/>
      <c r="L114" s="131"/>
      <c r="M114" s="123" t="s">
        <v>77</v>
      </c>
      <c r="N114" s="124"/>
      <c r="O114" s="237" t="s">
        <v>19</v>
      </c>
      <c r="P114" s="238"/>
      <c r="Q114" s="54">
        <f>SUM(Q115:Q120)</f>
        <v>7.3409999999999993</v>
      </c>
      <c r="R114" s="54">
        <f t="shared" ref="R114" si="66">SUM(R115:R120)</f>
        <v>0.42100000000000004</v>
      </c>
      <c r="S114" s="54">
        <f t="shared" ref="S114" si="67">SUM(S115:S120)</f>
        <v>4.8599999999999994</v>
      </c>
      <c r="T114" s="54">
        <f t="shared" ref="T114" si="68">SUM(T115:T120)</f>
        <v>2.06</v>
      </c>
    </row>
    <row r="115" spans="1:20" s="2" customFormat="1" ht="60" customHeight="1" x14ac:dyDescent="0.25">
      <c r="B115" s="112"/>
      <c r="C115" s="113"/>
      <c r="D115" s="168" t="s">
        <v>76</v>
      </c>
      <c r="E115" s="169"/>
      <c r="F115" s="54">
        <f t="shared" ref="F115" si="69">SUM(G115:I115)</f>
        <v>30</v>
      </c>
      <c r="G115" s="54">
        <v>2</v>
      </c>
      <c r="H115" s="54">
        <v>14</v>
      </c>
      <c r="I115" s="54">
        <v>14</v>
      </c>
      <c r="J115" s="129" t="s">
        <v>159</v>
      </c>
      <c r="K115" s="130"/>
      <c r="L115" s="131"/>
      <c r="M115" s="123" t="s">
        <v>77</v>
      </c>
      <c r="N115" s="124"/>
      <c r="O115" s="237" t="s">
        <v>19</v>
      </c>
      <c r="P115" s="238"/>
      <c r="Q115" s="54">
        <f t="shared" ref="Q115" si="70">SUM(R115:T115)</f>
        <v>2.69</v>
      </c>
      <c r="R115" s="54">
        <v>0.31</v>
      </c>
      <c r="S115" s="54">
        <v>1.19</v>
      </c>
      <c r="T115" s="54">
        <v>1.19</v>
      </c>
    </row>
    <row r="116" spans="1:20" s="2" customFormat="1" ht="59.4" customHeight="1" x14ac:dyDescent="0.25">
      <c r="B116" s="112"/>
      <c r="C116" s="113"/>
      <c r="D116" s="168" t="s">
        <v>76</v>
      </c>
      <c r="E116" s="169"/>
      <c r="F116" s="43">
        <f t="shared" ref="F116:F120" si="71">SUM(G116:I116)</f>
        <v>30</v>
      </c>
      <c r="G116" s="43">
        <v>2</v>
      </c>
      <c r="H116" s="43">
        <v>14</v>
      </c>
      <c r="I116" s="43">
        <v>14</v>
      </c>
      <c r="J116" s="129" t="s">
        <v>160</v>
      </c>
      <c r="K116" s="130"/>
      <c r="L116" s="131"/>
      <c r="M116" s="123" t="s">
        <v>77</v>
      </c>
      <c r="N116" s="124"/>
      <c r="O116" s="237" t="s">
        <v>19</v>
      </c>
      <c r="P116" s="238"/>
      <c r="Q116" s="43">
        <f t="shared" ref="Q116:Q120" si="72">SUM(R116:T116)</f>
        <v>0.89999999999999991</v>
      </c>
      <c r="R116" s="43">
        <v>0.06</v>
      </c>
      <c r="S116" s="43">
        <v>0.42</v>
      </c>
      <c r="T116" s="43">
        <v>0.42</v>
      </c>
    </row>
    <row r="117" spans="1:20" s="2" customFormat="1" ht="58.2" customHeight="1" x14ac:dyDescent="0.25">
      <c r="B117" s="112"/>
      <c r="C117" s="113"/>
      <c r="D117" s="168" t="s">
        <v>76</v>
      </c>
      <c r="E117" s="169"/>
      <c r="F117" s="43">
        <f t="shared" si="71"/>
        <v>30</v>
      </c>
      <c r="G117" s="43">
        <v>2</v>
      </c>
      <c r="H117" s="43">
        <v>14</v>
      </c>
      <c r="I117" s="43">
        <v>14</v>
      </c>
      <c r="J117" s="129" t="s">
        <v>161</v>
      </c>
      <c r="K117" s="130"/>
      <c r="L117" s="131"/>
      <c r="M117" s="123" t="s">
        <v>77</v>
      </c>
      <c r="N117" s="124"/>
      <c r="O117" s="237" t="s">
        <v>19</v>
      </c>
      <c r="P117" s="238"/>
      <c r="Q117" s="43">
        <f t="shared" si="72"/>
        <v>0.44999999999999996</v>
      </c>
      <c r="R117" s="43">
        <v>0.03</v>
      </c>
      <c r="S117" s="43">
        <v>0.21</v>
      </c>
      <c r="T117" s="43">
        <v>0.21</v>
      </c>
    </row>
    <row r="118" spans="1:20" s="2" customFormat="1" ht="57" customHeight="1" x14ac:dyDescent="0.25">
      <c r="B118" s="112"/>
      <c r="C118" s="113"/>
      <c r="D118" s="168" t="s">
        <v>76</v>
      </c>
      <c r="E118" s="169"/>
      <c r="F118" s="43">
        <f t="shared" si="71"/>
        <v>60</v>
      </c>
      <c r="G118" s="43">
        <v>4</v>
      </c>
      <c r="H118" s="43">
        <v>28</v>
      </c>
      <c r="I118" s="43">
        <v>28</v>
      </c>
      <c r="J118" s="129" t="s">
        <v>180</v>
      </c>
      <c r="K118" s="130"/>
      <c r="L118" s="131"/>
      <c r="M118" s="123" t="s">
        <v>77</v>
      </c>
      <c r="N118" s="124"/>
      <c r="O118" s="237" t="s">
        <v>19</v>
      </c>
      <c r="P118" s="238"/>
      <c r="Q118" s="43">
        <f t="shared" si="72"/>
        <v>0.30000000000000004</v>
      </c>
      <c r="R118" s="43">
        <v>0.02</v>
      </c>
      <c r="S118" s="43">
        <v>0.14000000000000001</v>
      </c>
      <c r="T118" s="43">
        <v>0.14000000000000001</v>
      </c>
    </row>
    <row r="119" spans="1:20" s="2" customFormat="1" ht="58.2" customHeight="1" x14ac:dyDescent="0.25">
      <c r="B119" s="112"/>
      <c r="C119" s="113"/>
      <c r="D119" s="168" t="s">
        <v>76</v>
      </c>
      <c r="E119" s="169"/>
      <c r="F119" s="43">
        <f t="shared" si="71"/>
        <v>1</v>
      </c>
      <c r="G119" s="43"/>
      <c r="H119" s="43">
        <v>1</v>
      </c>
      <c r="I119" s="43"/>
      <c r="J119" s="129" t="s">
        <v>162</v>
      </c>
      <c r="K119" s="130"/>
      <c r="L119" s="131"/>
      <c r="M119" s="123" t="s">
        <v>77</v>
      </c>
      <c r="N119" s="124"/>
      <c r="O119" s="237" t="s">
        <v>19</v>
      </c>
      <c r="P119" s="238"/>
      <c r="Q119" s="43">
        <f t="shared" si="72"/>
        <v>2.8</v>
      </c>
      <c r="R119" s="43"/>
      <c r="S119" s="43">
        <v>2.8</v>
      </c>
      <c r="T119" s="43"/>
    </row>
    <row r="120" spans="1:20" s="2" customFormat="1" ht="56.4" customHeight="1" x14ac:dyDescent="0.25">
      <c r="B120" s="112"/>
      <c r="C120" s="113"/>
      <c r="D120" s="168" t="s">
        <v>76</v>
      </c>
      <c r="E120" s="169"/>
      <c r="F120" s="43">
        <f t="shared" si="71"/>
        <v>30</v>
      </c>
      <c r="G120" s="43">
        <v>2</v>
      </c>
      <c r="H120" s="43">
        <v>14</v>
      </c>
      <c r="I120" s="43">
        <v>14</v>
      </c>
      <c r="J120" s="129" t="s">
        <v>163</v>
      </c>
      <c r="K120" s="130"/>
      <c r="L120" s="131"/>
      <c r="M120" s="123" t="s">
        <v>77</v>
      </c>
      <c r="N120" s="124"/>
      <c r="O120" s="237" t="s">
        <v>19</v>
      </c>
      <c r="P120" s="238"/>
      <c r="Q120" s="43">
        <f t="shared" si="72"/>
        <v>0.20100000000000001</v>
      </c>
      <c r="R120" s="43">
        <v>1E-3</v>
      </c>
      <c r="S120" s="43">
        <v>0.1</v>
      </c>
      <c r="T120" s="43">
        <v>0.1</v>
      </c>
    </row>
    <row r="121" spans="1:20" ht="130.80000000000001" customHeight="1" x14ac:dyDescent="0.3">
      <c r="A121"/>
      <c r="B121" s="112"/>
      <c r="C121" s="113"/>
      <c r="D121" s="135" t="s">
        <v>31</v>
      </c>
      <c r="E121" s="136"/>
      <c r="F121" s="26">
        <f>SUM(G121:I121)</f>
        <v>1</v>
      </c>
      <c r="G121" s="27"/>
      <c r="H121" s="27"/>
      <c r="I121" s="27">
        <v>1</v>
      </c>
      <c r="J121" s="129" t="s">
        <v>98</v>
      </c>
      <c r="K121" s="130"/>
      <c r="L121" s="131"/>
      <c r="M121" s="123" t="s">
        <v>81</v>
      </c>
      <c r="N121" s="124"/>
      <c r="O121" s="237" t="s">
        <v>19</v>
      </c>
      <c r="P121" s="238"/>
      <c r="Q121" s="26">
        <f>SUM(R121:T121)</f>
        <v>0.3</v>
      </c>
      <c r="R121" s="26"/>
      <c r="S121" s="26">
        <v>0.15</v>
      </c>
      <c r="T121" s="26">
        <v>0.15</v>
      </c>
    </row>
    <row r="122" spans="1:20" ht="157.80000000000001" customHeight="1" x14ac:dyDescent="0.3">
      <c r="A122"/>
      <c r="B122" s="112"/>
      <c r="C122" s="113"/>
      <c r="D122" s="160" t="s">
        <v>20</v>
      </c>
      <c r="E122" s="161"/>
      <c r="F122" s="40">
        <f>SUM(F123:F125)</f>
        <v>23</v>
      </c>
      <c r="G122" s="54">
        <f t="shared" ref="G122:I122" si="73">SUM(G123:G125)</f>
        <v>0</v>
      </c>
      <c r="H122" s="54">
        <f t="shared" si="73"/>
        <v>22</v>
      </c>
      <c r="I122" s="54">
        <f t="shared" si="73"/>
        <v>1</v>
      </c>
      <c r="J122" s="137" t="s">
        <v>99</v>
      </c>
      <c r="K122" s="138"/>
      <c r="L122" s="139"/>
      <c r="M122" s="123" t="s">
        <v>62</v>
      </c>
      <c r="N122" s="124"/>
      <c r="O122" s="237" t="s">
        <v>30</v>
      </c>
      <c r="P122" s="238"/>
      <c r="Q122" s="54">
        <f>SUM(Q123:Q125)</f>
        <v>8.5</v>
      </c>
      <c r="R122" s="54">
        <f t="shared" ref="R122" si="74">SUM(R123:R125)</f>
        <v>0.5</v>
      </c>
      <c r="S122" s="54">
        <f t="shared" ref="S122" si="75">SUM(S123:S125)</f>
        <v>6.5</v>
      </c>
      <c r="T122" s="54">
        <f t="shared" ref="T122" si="76">SUM(T123:T125)</f>
        <v>1.5</v>
      </c>
    </row>
    <row r="123" spans="1:20" s="18" customFormat="1" ht="64.5" customHeight="1" x14ac:dyDescent="0.3">
      <c r="B123" s="112"/>
      <c r="C123" s="113"/>
      <c r="D123" s="160" t="s">
        <v>27</v>
      </c>
      <c r="E123" s="161"/>
      <c r="F123" s="54">
        <f>SUM(G123:I123)</f>
        <v>20</v>
      </c>
      <c r="G123" s="53"/>
      <c r="H123" s="54">
        <v>20</v>
      </c>
      <c r="I123" s="54"/>
      <c r="J123" s="137" t="s">
        <v>75</v>
      </c>
      <c r="K123" s="138"/>
      <c r="L123" s="139"/>
      <c r="M123" s="123" t="s">
        <v>62</v>
      </c>
      <c r="N123" s="124"/>
      <c r="O123" s="237" t="s">
        <v>30</v>
      </c>
      <c r="P123" s="238"/>
      <c r="Q123" s="54">
        <f>SUM(R123:T123)</f>
        <v>5</v>
      </c>
      <c r="R123" s="54"/>
      <c r="S123" s="54">
        <v>5</v>
      </c>
      <c r="T123" s="54"/>
    </row>
    <row r="124" spans="1:20" ht="60.75" customHeight="1" x14ac:dyDescent="0.3">
      <c r="A124"/>
      <c r="B124" s="112"/>
      <c r="C124" s="113"/>
      <c r="D124" s="135" t="s">
        <v>28</v>
      </c>
      <c r="E124" s="136"/>
      <c r="F124" s="40">
        <f>SUM(G124:I124)</f>
        <v>2</v>
      </c>
      <c r="G124" s="39"/>
      <c r="H124" s="40">
        <v>2</v>
      </c>
      <c r="I124" s="40"/>
      <c r="J124" s="129" t="s">
        <v>74</v>
      </c>
      <c r="K124" s="130"/>
      <c r="L124" s="131"/>
      <c r="M124" s="123" t="s">
        <v>62</v>
      </c>
      <c r="N124" s="124"/>
      <c r="O124" s="237" t="s">
        <v>30</v>
      </c>
      <c r="P124" s="238"/>
      <c r="Q124" s="40">
        <f>SUM(R124:T124)</f>
        <v>0.5</v>
      </c>
      <c r="R124" s="40"/>
      <c r="S124" s="40">
        <v>0.5</v>
      </c>
      <c r="T124" s="40"/>
    </row>
    <row r="125" spans="1:20" ht="118.2" customHeight="1" x14ac:dyDescent="0.3">
      <c r="A125"/>
      <c r="B125" s="112"/>
      <c r="C125" s="113"/>
      <c r="D125" s="135" t="s">
        <v>29</v>
      </c>
      <c r="E125" s="136"/>
      <c r="F125" s="40">
        <f>SUM(G125:I125)</f>
        <v>1</v>
      </c>
      <c r="G125" s="39"/>
      <c r="H125" s="40"/>
      <c r="I125" s="40">
        <v>1</v>
      </c>
      <c r="J125" s="129" t="s">
        <v>73</v>
      </c>
      <c r="K125" s="130"/>
      <c r="L125" s="131"/>
      <c r="M125" s="123" t="s">
        <v>62</v>
      </c>
      <c r="N125" s="124"/>
      <c r="O125" s="237" t="s">
        <v>30</v>
      </c>
      <c r="P125" s="238"/>
      <c r="Q125" s="40">
        <f>SUM(R125:T125)</f>
        <v>3</v>
      </c>
      <c r="R125" s="40">
        <v>0.5</v>
      </c>
      <c r="S125" s="40">
        <v>1</v>
      </c>
      <c r="T125" s="40">
        <v>1.5</v>
      </c>
    </row>
    <row r="126" spans="1:20" ht="59.4" customHeight="1" x14ac:dyDescent="0.3">
      <c r="A126"/>
      <c r="B126" s="112"/>
      <c r="C126" s="113"/>
      <c r="D126" s="135" t="s">
        <v>20</v>
      </c>
      <c r="E126" s="136"/>
      <c r="F126" s="40">
        <f>SUM(F127:F128)</f>
        <v>17</v>
      </c>
      <c r="G126" s="54">
        <f t="shared" ref="G126:I126" si="77">SUM(G127:G128)</f>
        <v>0</v>
      </c>
      <c r="H126" s="54">
        <f t="shared" si="77"/>
        <v>17</v>
      </c>
      <c r="I126" s="54">
        <f t="shared" si="77"/>
        <v>0</v>
      </c>
      <c r="J126" s="129" t="s">
        <v>100</v>
      </c>
      <c r="K126" s="130"/>
      <c r="L126" s="131"/>
      <c r="M126" s="123" t="s">
        <v>14</v>
      </c>
      <c r="N126" s="124"/>
      <c r="O126" s="237" t="s">
        <v>30</v>
      </c>
      <c r="P126" s="238"/>
      <c r="Q126" s="54">
        <f>SUM(Q127:Q128)</f>
        <v>4.25</v>
      </c>
      <c r="R126" s="54"/>
      <c r="S126" s="54">
        <f t="shared" ref="S126" si="78">SUM(S127:S128)</f>
        <v>4.25</v>
      </c>
      <c r="T126" s="54"/>
    </row>
    <row r="127" spans="1:20" s="18" customFormat="1" ht="45.6" customHeight="1" x14ac:dyDescent="0.3">
      <c r="B127" s="112"/>
      <c r="C127" s="113"/>
      <c r="D127" s="135" t="s">
        <v>27</v>
      </c>
      <c r="E127" s="136"/>
      <c r="F127" s="54">
        <f>SUM(G127:I127)</f>
        <v>15</v>
      </c>
      <c r="G127" s="3"/>
      <c r="H127" s="54">
        <v>15</v>
      </c>
      <c r="I127" s="54"/>
      <c r="J127" s="129" t="s">
        <v>71</v>
      </c>
      <c r="K127" s="130"/>
      <c r="L127" s="131"/>
      <c r="M127" s="123" t="s">
        <v>14</v>
      </c>
      <c r="N127" s="124"/>
      <c r="O127" s="237" t="s">
        <v>30</v>
      </c>
      <c r="P127" s="238"/>
      <c r="Q127" s="54">
        <f>SUM(R127:T127)</f>
        <v>3.75</v>
      </c>
      <c r="R127" s="54"/>
      <c r="S127" s="54">
        <v>3.75</v>
      </c>
      <c r="T127" s="54"/>
    </row>
    <row r="128" spans="1:20" ht="43.8" customHeight="1" x14ac:dyDescent="0.3">
      <c r="A128"/>
      <c r="B128" s="112"/>
      <c r="C128" s="113"/>
      <c r="D128" s="135" t="s">
        <v>28</v>
      </c>
      <c r="E128" s="136"/>
      <c r="F128" s="26">
        <f>SUM(G128:I128)</f>
        <v>2</v>
      </c>
      <c r="G128" s="3"/>
      <c r="H128" s="26">
        <v>2</v>
      </c>
      <c r="I128" s="26"/>
      <c r="J128" s="129" t="s">
        <v>72</v>
      </c>
      <c r="K128" s="130"/>
      <c r="L128" s="131"/>
      <c r="M128" s="123" t="s">
        <v>14</v>
      </c>
      <c r="N128" s="124"/>
      <c r="O128" s="237" t="s">
        <v>30</v>
      </c>
      <c r="P128" s="238"/>
      <c r="Q128" s="26">
        <f>SUM(R128:T128)</f>
        <v>0.5</v>
      </c>
      <c r="R128" s="26"/>
      <c r="S128" s="26">
        <v>0.5</v>
      </c>
      <c r="T128" s="26"/>
    </row>
    <row r="129" spans="1:20" ht="131.4" customHeight="1" x14ac:dyDescent="0.3">
      <c r="A129"/>
      <c r="B129" s="112"/>
      <c r="C129" s="113"/>
      <c r="D129" s="135" t="s">
        <v>31</v>
      </c>
      <c r="E129" s="136"/>
      <c r="F129" s="26">
        <f>SUM(G129:I129)</f>
        <v>1</v>
      </c>
      <c r="G129" s="26"/>
      <c r="H129" s="27"/>
      <c r="I129" s="26">
        <v>1</v>
      </c>
      <c r="J129" s="129" t="s">
        <v>101</v>
      </c>
      <c r="K129" s="130"/>
      <c r="L129" s="131"/>
      <c r="M129" s="123" t="s">
        <v>14</v>
      </c>
      <c r="N129" s="124"/>
      <c r="O129" s="237" t="s">
        <v>19</v>
      </c>
      <c r="P129" s="238"/>
      <c r="Q129" s="26">
        <f>SUM(R129:T129)</f>
        <v>0.4</v>
      </c>
      <c r="R129" s="26">
        <v>0.2</v>
      </c>
      <c r="S129" s="26">
        <v>0.1</v>
      </c>
      <c r="T129" s="26">
        <v>0.1</v>
      </c>
    </row>
    <row r="130" spans="1:20" ht="87.6" customHeight="1" x14ac:dyDescent="0.3">
      <c r="A130"/>
      <c r="B130" s="114"/>
      <c r="C130" s="115"/>
      <c r="D130" s="135" t="s">
        <v>31</v>
      </c>
      <c r="E130" s="136"/>
      <c r="F130" s="26">
        <f>SUM(G130:I130)</f>
        <v>1</v>
      </c>
      <c r="G130" s="26"/>
      <c r="H130" s="27"/>
      <c r="I130" s="26">
        <v>1</v>
      </c>
      <c r="J130" s="129" t="s">
        <v>102</v>
      </c>
      <c r="K130" s="130"/>
      <c r="L130" s="131"/>
      <c r="M130" s="123" t="s">
        <v>62</v>
      </c>
      <c r="N130" s="124"/>
      <c r="O130" s="237" t="s">
        <v>19</v>
      </c>
      <c r="P130" s="238"/>
      <c r="Q130" s="26">
        <f>SUM(R130:T130)</f>
        <v>0.5</v>
      </c>
      <c r="R130" s="26">
        <v>0.2</v>
      </c>
      <c r="S130" s="26">
        <v>0.2</v>
      </c>
      <c r="T130" s="26">
        <v>0.1</v>
      </c>
    </row>
    <row r="131" spans="1:20" s="11" customFormat="1" ht="45" customHeight="1" x14ac:dyDescent="0.3">
      <c r="B131" s="212" t="s">
        <v>105</v>
      </c>
      <c r="C131" s="213"/>
      <c r="D131" s="110" t="s">
        <v>20</v>
      </c>
      <c r="E131" s="111"/>
      <c r="F131" s="5">
        <f>F130+F129+F121+F94+F106+F114</f>
        <v>3537</v>
      </c>
      <c r="G131" s="5">
        <f t="shared" ref="G131:I131" si="79">G130+G129+G121+G94+G106+G114</f>
        <v>1652</v>
      </c>
      <c r="H131" s="5">
        <f t="shared" si="79"/>
        <v>1376</v>
      </c>
      <c r="I131" s="5">
        <f t="shared" si="79"/>
        <v>509</v>
      </c>
      <c r="J131" s="243"/>
      <c r="K131" s="243"/>
      <c r="L131" s="243"/>
      <c r="M131" s="242"/>
      <c r="N131" s="242"/>
      <c r="O131" s="237" t="s">
        <v>19</v>
      </c>
      <c r="P131" s="238"/>
      <c r="Q131" s="5">
        <f>Q130+Q129+Q121+Q94+Q106+Q114</f>
        <v>262.32</v>
      </c>
      <c r="R131" s="5">
        <f t="shared" ref="R131" si="80">R130+R129+R121+R94+R106+R114</f>
        <v>77.13000000000001</v>
      </c>
      <c r="S131" s="5">
        <f t="shared" ref="S131" si="81">S130+S129+S121+S94+S106+S114</f>
        <v>122.57000000000001</v>
      </c>
      <c r="T131" s="5">
        <f>T130+T129+T121+T94+T106+T114</f>
        <v>62.620000000000005</v>
      </c>
    </row>
    <row r="132" spans="1:20" s="11" customFormat="1" ht="16.8" customHeight="1" x14ac:dyDescent="0.3">
      <c r="B132" s="214"/>
      <c r="C132" s="215"/>
      <c r="D132" s="114"/>
      <c r="E132" s="115"/>
      <c r="F132" s="5">
        <f>F126+F122</f>
        <v>40</v>
      </c>
      <c r="G132" s="5">
        <f t="shared" ref="G132:I132" si="82">G126+G122</f>
        <v>0</v>
      </c>
      <c r="H132" s="5">
        <f t="shared" si="82"/>
        <v>39</v>
      </c>
      <c r="I132" s="5">
        <f t="shared" si="82"/>
        <v>1</v>
      </c>
      <c r="J132" s="243"/>
      <c r="K132" s="243"/>
      <c r="L132" s="243"/>
      <c r="M132" s="242"/>
      <c r="N132" s="242"/>
      <c r="O132" s="237" t="s">
        <v>30</v>
      </c>
      <c r="P132" s="238"/>
      <c r="Q132" s="5">
        <f>Q126+Q122</f>
        <v>12.75</v>
      </c>
      <c r="R132" s="5">
        <f t="shared" ref="R132:T132" si="83">R126+R122</f>
        <v>0.5</v>
      </c>
      <c r="S132" s="5">
        <f t="shared" si="83"/>
        <v>10.75</v>
      </c>
      <c r="T132" s="5">
        <f t="shared" si="83"/>
        <v>1.5</v>
      </c>
    </row>
    <row r="133" spans="1:20" ht="15" customHeight="1" x14ac:dyDescent="0.3">
      <c r="A133"/>
      <c r="B133" s="147"/>
      <c r="C133" s="159"/>
      <c r="D133" s="159"/>
      <c r="E133" s="159"/>
      <c r="F133" s="159"/>
      <c r="G133" s="159"/>
      <c r="H133" s="159"/>
      <c r="I133" s="159"/>
      <c r="J133" s="159"/>
      <c r="K133" s="159"/>
      <c r="L133" s="159"/>
      <c r="M133" s="159"/>
      <c r="N133" s="159"/>
      <c r="O133" s="159"/>
      <c r="P133" s="159"/>
      <c r="Q133" s="159"/>
      <c r="R133" s="159"/>
      <c r="S133" s="159"/>
      <c r="T133" s="148"/>
    </row>
    <row r="134" spans="1:20" ht="159.6" customHeight="1" x14ac:dyDescent="0.3">
      <c r="A134"/>
      <c r="B134" s="110" t="s">
        <v>55</v>
      </c>
      <c r="C134" s="111"/>
      <c r="D134" s="135" t="s">
        <v>20</v>
      </c>
      <c r="E134" s="136"/>
      <c r="F134" s="26">
        <f>SUM(F135:F138)</f>
        <v>63</v>
      </c>
      <c r="G134" s="38">
        <f>SUM(G135:G138)</f>
        <v>16</v>
      </c>
      <c r="H134" s="38">
        <f t="shared" ref="H134:I134" si="84">SUM(H135:H138)</f>
        <v>26</v>
      </c>
      <c r="I134" s="38">
        <f t="shared" si="84"/>
        <v>21</v>
      </c>
      <c r="J134" s="129" t="s">
        <v>143</v>
      </c>
      <c r="K134" s="130"/>
      <c r="L134" s="131"/>
      <c r="M134" s="237" t="s">
        <v>166</v>
      </c>
      <c r="N134" s="238"/>
      <c r="O134" s="237"/>
      <c r="P134" s="238"/>
      <c r="Q134" s="26">
        <f>SUM(Q135:Q138)</f>
        <v>381.76250000000005</v>
      </c>
      <c r="R134" s="38">
        <f>SUM(R135:R138)</f>
        <v>127.19750000000002</v>
      </c>
      <c r="S134" s="38">
        <f t="shared" ref="S134:T134" si="85">SUM(S135:S138)</f>
        <v>127.37750000000001</v>
      </c>
      <c r="T134" s="38">
        <f t="shared" si="85"/>
        <v>127.18750000000001</v>
      </c>
    </row>
    <row r="135" spans="1:20" ht="56.4" customHeight="1" x14ac:dyDescent="0.3">
      <c r="A135"/>
      <c r="B135" s="112"/>
      <c r="C135" s="113"/>
      <c r="D135" s="135" t="s">
        <v>20</v>
      </c>
      <c r="E135" s="136"/>
      <c r="F135" s="26">
        <f>SUM(G135:I135)</f>
        <v>15</v>
      </c>
      <c r="G135" s="26"/>
      <c r="H135" s="26">
        <v>10</v>
      </c>
      <c r="I135" s="26">
        <v>5</v>
      </c>
      <c r="J135" s="137" t="s">
        <v>144</v>
      </c>
      <c r="K135" s="138"/>
      <c r="L135" s="139"/>
      <c r="M135" s="123" t="s">
        <v>62</v>
      </c>
      <c r="N135" s="124"/>
      <c r="O135" s="237" t="s">
        <v>19</v>
      </c>
      <c r="P135" s="238"/>
      <c r="Q135" s="26">
        <f>SUM(R135:T135)</f>
        <v>0.27</v>
      </c>
      <c r="R135" s="26"/>
      <c r="S135" s="26">
        <v>0.18</v>
      </c>
      <c r="T135" s="26">
        <v>0.09</v>
      </c>
    </row>
    <row r="136" spans="1:20" ht="58.2" customHeight="1" x14ac:dyDescent="0.3">
      <c r="A136"/>
      <c r="B136" s="112"/>
      <c r="C136" s="113"/>
      <c r="D136" s="135" t="s">
        <v>20</v>
      </c>
      <c r="E136" s="136"/>
      <c r="F136" s="26">
        <f t="shared" ref="F136:F137" si="86">SUM(G136:I136)</f>
        <v>3</v>
      </c>
      <c r="G136" s="26">
        <v>1</v>
      </c>
      <c r="H136" s="26">
        <v>1</v>
      </c>
      <c r="I136" s="26">
        <v>1</v>
      </c>
      <c r="J136" s="137" t="s">
        <v>145</v>
      </c>
      <c r="K136" s="138"/>
      <c r="L136" s="139"/>
      <c r="M136" s="123" t="s">
        <v>86</v>
      </c>
      <c r="N136" s="124"/>
      <c r="O136" s="237" t="s">
        <v>30</v>
      </c>
      <c r="P136" s="238"/>
      <c r="Q136" s="26">
        <f t="shared" ref="Q136:Q137" si="87">SUM(R136:T136)</f>
        <v>2</v>
      </c>
      <c r="R136" s="26">
        <v>0.7</v>
      </c>
      <c r="S136" s="26">
        <v>0.7</v>
      </c>
      <c r="T136" s="26">
        <v>0.6</v>
      </c>
    </row>
    <row r="137" spans="1:20" ht="58.2" customHeight="1" x14ac:dyDescent="0.3">
      <c r="A137"/>
      <c r="B137" s="112"/>
      <c r="C137" s="113"/>
      <c r="D137" s="135" t="s">
        <v>20</v>
      </c>
      <c r="E137" s="136"/>
      <c r="F137" s="26">
        <f t="shared" si="86"/>
        <v>3</v>
      </c>
      <c r="G137" s="26">
        <v>1</v>
      </c>
      <c r="H137" s="26">
        <v>1</v>
      </c>
      <c r="I137" s="26">
        <v>1</v>
      </c>
      <c r="J137" s="137" t="s">
        <v>146</v>
      </c>
      <c r="K137" s="138"/>
      <c r="L137" s="139"/>
      <c r="M137" s="123" t="s">
        <v>86</v>
      </c>
      <c r="N137" s="124"/>
      <c r="O137" s="237" t="s">
        <v>30</v>
      </c>
      <c r="P137" s="238"/>
      <c r="Q137" s="26">
        <f t="shared" si="87"/>
        <v>9</v>
      </c>
      <c r="R137" s="26">
        <v>3</v>
      </c>
      <c r="S137" s="26">
        <v>3</v>
      </c>
      <c r="T137" s="26">
        <v>3</v>
      </c>
    </row>
    <row r="138" spans="1:20" s="18" customFormat="1" ht="85.2" customHeight="1" x14ac:dyDescent="0.3">
      <c r="B138" s="112"/>
      <c r="C138" s="113"/>
      <c r="D138" s="135" t="s">
        <v>20</v>
      </c>
      <c r="E138" s="136"/>
      <c r="F138" s="38">
        <f t="shared" ref="F138" si="88">SUM(G138:I138)</f>
        <v>42</v>
      </c>
      <c r="G138" s="38">
        <v>14</v>
      </c>
      <c r="H138" s="38">
        <v>14</v>
      </c>
      <c r="I138" s="38">
        <v>14</v>
      </c>
      <c r="J138" s="137" t="s">
        <v>228</v>
      </c>
      <c r="K138" s="261"/>
      <c r="L138" s="262"/>
      <c r="M138" s="123" t="s">
        <v>82</v>
      </c>
      <c r="N138" s="124"/>
      <c r="O138" s="237" t="s">
        <v>19</v>
      </c>
      <c r="P138" s="238"/>
      <c r="Q138" s="38">
        <f>SUM(Q139:Q146)</f>
        <v>370.49250000000006</v>
      </c>
      <c r="R138" s="38">
        <f>SUM(R139:R146)</f>
        <v>123.49750000000002</v>
      </c>
      <c r="S138" s="77">
        <f t="shared" ref="S138:T138" si="89">SUM(S139:S146)</f>
        <v>123.49750000000002</v>
      </c>
      <c r="T138" s="77">
        <f t="shared" si="89"/>
        <v>123.49750000000002</v>
      </c>
    </row>
    <row r="139" spans="1:20" s="18" customFormat="1" ht="44.4" customHeight="1" x14ac:dyDescent="0.3">
      <c r="B139" s="112"/>
      <c r="C139" s="113"/>
      <c r="D139" s="135" t="s">
        <v>20</v>
      </c>
      <c r="E139" s="136"/>
      <c r="F139" s="77">
        <f t="shared" ref="F139" si="90">SUM(G139:I139)</f>
        <v>3</v>
      </c>
      <c r="G139" s="77">
        <v>1</v>
      </c>
      <c r="H139" s="77">
        <v>1</v>
      </c>
      <c r="I139" s="77">
        <v>1</v>
      </c>
      <c r="J139" s="137" t="s">
        <v>201</v>
      </c>
      <c r="K139" s="138"/>
      <c r="L139" s="139"/>
      <c r="M139" s="123"/>
      <c r="N139" s="124"/>
      <c r="O139" s="237" t="s">
        <v>19</v>
      </c>
      <c r="P139" s="238"/>
      <c r="Q139" s="77">
        <f t="shared" ref="Q139" si="91">SUM(R139:T139)</f>
        <v>52.297499999999999</v>
      </c>
      <c r="R139" s="77">
        <v>17.432500000000001</v>
      </c>
      <c r="S139" s="81">
        <v>17.432500000000001</v>
      </c>
      <c r="T139" s="81">
        <v>17.432500000000001</v>
      </c>
    </row>
    <row r="140" spans="1:20" s="18" customFormat="1" ht="44.4" customHeight="1" x14ac:dyDescent="0.3">
      <c r="B140" s="112"/>
      <c r="C140" s="113"/>
      <c r="D140" s="135" t="s">
        <v>20</v>
      </c>
      <c r="E140" s="136"/>
      <c r="F140" s="77">
        <f t="shared" ref="F140:F142" si="92">SUM(G140:I140)</f>
        <v>3</v>
      </c>
      <c r="G140" s="77">
        <v>1</v>
      </c>
      <c r="H140" s="77">
        <v>1</v>
      </c>
      <c r="I140" s="77">
        <v>1</v>
      </c>
      <c r="J140" s="137" t="s">
        <v>193</v>
      </c>
      <c r="K140" s="138"/>
      <c r="L140" s="139"/>
      <c r="M140" s="123"/>
      <c r="N140" s="124"/>
      <c r="O140" s="237" t="s">
        <v>19</v>
      </c>
      <c r="P140" s="238"/>
      <c r="Q140" s="77">
        <f t="shared" ref="Q140:Q142" si="93">SUM(R140:T140)</f>
        <v>52.297499999999999</v>
      </c>
      <c r="R140" s="81">
        <v>17.432500000000001</v>
      </c>
      <c r="S140" s="81">
        <v>17.432500000000001</v>
      </c>
      <c r="T140" s="81">
        <v>17.432500000000001</v>
      </c>
    </row>
    <row r="141" spans="1:20" s="18" customFormat="1" ht="44.4" customHeight="1" x14ac:dyDescent="0.3">
      <c r="B141" s="112"/>
      <c r="C141" s="113"/>
      <c r="D141" s="135" t="s">
        <v>20</v>
      </c>
      <c r="E141" s="136"/>
      <c r="F141" s="77">
        <f t="shared" si="92"/>
        <v>3</v>
      </c>
      <c r="G141" s="77">
        <v>1</v>
      </c>
      <c r="H141" s="77">
        <v>1</v>
      </c>
      <c r="I141" s="77">
        <v>1</v>
      </c>
      <c r="J141" s="137" t="s">
        <v>200</v>
      </c>
      <c r="K141" s="138"/>
      <c r="L141" s="139"/>
      <c r="M141" s="123"/>
      <c r="N141" s="124"/>
      <c r="O141" s="237" t="s">
        <v>19</v>
      </c>
      <c r="P141" s="238"/>
      <c r="Q141" s="77">
        <f t="shared" si="93"/>
        <v>52.297499999999999</v>
      </c>
      <c r="R141" s="81">
        <v>17.432500000000001</v>
      </c>
      <c r="S141" s="81">
        <v>17.432500000000001</v>
      </c>
      <c r="T141" s="81">
        <v>17.432500000000001</v>
      </c>
    </row>
    <row r="142" spans="1:20" s="18" customFormat="1" ht="44.4" customHeight="1" x14ac:dyDescent="0.3">
      <c r="B142" s="112"/>
      <c r="C142" s="113"/>
      <c r="D142" s="135" t="s">
        <v>20</v>
      </c>
      <c r="E142" s="136"/>
      <c r="F142" s="77">
        <f t="shared" si="92"/>
        <v>3</v>
      </c>
      <c r="G142" s="77">
        <v>1</v>
      </c>
      <c r="H142" s="77">
        <v>1</v>
      </c>
      <c r="I142" s="77">
        <v>1</v>
      </c>
      <c r="J142" s="137" t="s">
        <v>194</v>
      </c>
      <c r="K142" s="138"/>
      <c r="L142" s="139"/>
      <c r="M142" s="123"/>
      <c r="N142" s="124"/>
      <c r="O142" s="237" t="s">
        <v>19</v>
      </c>
      <c r="P142" s="238"/>
      <c r="Q142" s="77">
        <f t="shared" si="93"/>
        <v>52.297499999999999</v>
      </c>
      <c r="R142" s="81">
        <v>17.432500000000001</v>
      </c>
      <c r="S142" s="81">
        <v>17.432500000000001</v>
      </c>
      <c r="T142" s="81">
        <v>17.432500000000001</v>
      </c>
    </row>
    <row r="143" spans="1:20" s="18" customFormat="1" ht="44.4" customHeight="1" x14ac:dyDescent="0.3">
      <c r="B143" s="112"/>
      <c r="C143" s="113"/>
      <c r="D143" s="135" t="s">
        <v>20</v>
      </c>
      <c r="E143" s="136"/>
      <c r="F143" s="77">
        <f t="shared" ref="F143:F144" si="94">SUM(G143:I143)</f>
        <v>3</v>
      </c>
      <c r="G143" s="77">
        <v>1</v>
      </c>
      <c r="H143" s="77">
        <v>1</v>
      </c>
      <c r="I143" s="77">
        <v>1</v>
      </c>
      <c r="J143" s="137" t="s">
        <v>195</v>
      </c>
      <c r="K143" s="138"/>
      <c r="L143" s="139"/>
      <c r="M143" s="123"/>
      <c r="N143" s="124"/>
      <c r="O143" s="237" t="s">
        <v>19</v>
      </c>
      <c r="P143" s="238"/>
      <c r="Q143" s="77">
        <f t="shared" ref="Q143:Q144" si="95">SUM(R143:T143)</f>
        <v>52.297499999999999</v>
      </c>
      <c r="R143" s="81">
        <v>17.432500000000001</v>
      </c>
      <c r="S143" s="81">
        <v>17.432500000000001</v>
      </c>
      <c r="T143" s="81">
        <v>17.432500000000001</v>
      </c>
    </row>
    <row r="144" spans="1:20" s="18" customFormat="1" ht="44.4" customHeight="1" x14ac:dyDescent="0.3">
      <c r="B144" s="112"/>
      <c r="C144" s="113"/>
      <c r="D144" s="135" t="s">
        <v>20</v>
      </c>
      <c r="E144" s="136"/>
      <c r="F144" s="77">
        <f t="shared" si="94"/>
        <v>3</v>
      </c>
      <c r="G144" s="77">
        <v>1</v>
      </c>
      <c r="H144" s="77">
        <v>1</v>
      </c>
      <c r="I144" s="77">
        <v>1</v>
      </c>
      <c r="J144" s="137" t="s">
        <v>196</v>
      </c>
      <c r="K144" s="138"/>
      <c r="L144" s="139"/>
      <c r="M144" s="123"/>
      <c r="N144" s="124"/>
      <c r="O144" s="237" t="s">
        <v>19</v>
      </c>
      <c r="P144" s="238"/>
      <c r="Q144" s="77">
        <f t="shared" si="95"/>
        <v>52.297499999999999</v>
      </c>
      <c r="R144" s="81">
        <v>17.432500000000001</v>
      </c>
      <c r="S144" s="81">
        <v>17.432500000000001</v>
      </c>
      <c r="T144" s="81">
        <v>17.432500000000001</v>
      </c>
    </row>
    <row r="145" spans="1:20" s="18" customFormat="1" ht="44.4" customHeight="1" x14ac:dyDescent="0.3">
      <c r="B145" s="112"/>
      <c r="C145" s="113"/>
      <c r="D145" s="135" t="s">
        <v>20</v>
      </c>
      <c r="E145" s="136"/>
      <c r="F145" s="77">
        <f t="shared" ref="F145:F146" si="96">SUM(G145:I145)</f>
        <v>3</v>
      </c>
      <c r="G145" s="77">
        <v>1</v>
      </c>
      <c r="H145" s="77">
        <v>1</v>
      </c>
      <c r="I145" s="77">
        <v>1</v>
      </c>
      <c r="J145" s="137" t="s">
        <v>197</v>
      </c>
      <c r="K145" s="138"/>
      <c r="L145" s="139"/>
      <c r="M145" s="123"/>
      <c r="N145" s="124"/>
      <c r="O145" s="237" t="s">
        <v>19</v>
      </c>
      <c r="P145" s="238"/>
      <c r="Q145" s="77">
        <f t="shared" ref="Q145:Q146" si="97">SUM(R145:T145)</f>
        <v>52.297499999999999</v>
      </c>
      <c r="R145" s="81">
        <v>17.432500000000001</v>
      </c>
      <c r="S145" s="81">
        <v>17.432500000000001</v>
      </c>
      <c r="T145" s="81">
        <v>17.432500000000001</v>
      </c>
    </row>
    <row r="146" spans="1:20" s="18" customFormat="1" ht="44.4" customHeight="1" x14ac:dyDescent="0.3">
      <c r="B146" s="112"/>
      <c r="C146" s="113"/>
      <c r="D146" s="135" t="s">
        <v>20</v>
      </c>
      <c r="E146" s="136"/>
      <c r="F146" s="77">
        <f t="shared" si="96"/>
        <v>21</v>
      </c>
      <c r="G146" s="77">
        <v>7</v>
      </c>
      <c r="H146" s="77">
        <v>7</v>
      </c>
      <c r="I146" s="77">
        <v>7</v>
      </c>
      <c r="J146" s="137" t="s">
        <v>198</v>
      </c>
      <c r="K146" s="138"/>
      <c r="L146" s="139"/>
      <c r="M146" s="123"/>
      <c r="N146" s="124"/>
      <c r="O146" s="237" t="s">
        <v>19</v>
      </c>
      <c r="P146" s="238"/>
      <c r="Q146" s="77">
        <f t="shared" si="97"/>
        <v>4.41</v>
      </c>
      <c r="R146" s="77">
        <v>1.47</v>
      </c>
      <c r="S146" s="81">
        <v>1.47</v>
      </c>
      <c r="T146" s="81">
        <v>1.47</v>
      </c>
    </row>
    <row r="147" spans="1:20" s="18" customFormat="1" ht="85.2" customHeight="1" x14ac:dyDescent="0.3">
      <c r="B147" s="112"/>
      <c r="C147" s="113"/>
      <c r="D147" s="135" t="s">
        <v>20</v>
      </c>
      <c r="E147" s="136"/>
      <c r="F147" s="81">
        <f>SUM(G147:I147)</f>
        <v>6</v>
      </c>
      <c r="G147" s="81">
        <v>3</v>
      </c>
      <c r="H147" s="81">
        <v>3</v>
      </c>
      <c r="I147" s="81"/>
      <c r="J147" s="129" t="s">
        <v>233</v>
      </c>
      <c r="K147" s="130"/>
      <c r="L147" s="131"/>
      <c r="M147" s="123" t="s">
        <v>142</v>
      </c>
      <c r="N147" s="124"/>
      <c r="O147" s="237" t="s">
        <v>19</v>
      </c>
      <c r="P147" s="238"/>
      <c r="Q147" s="44">
        <f>SUM(R147:T147)</f>
        <v>10</v>
      </c>
      <c r="R147" s="44">
        <v>5</v>
      </c>
      <c r="S147" s="44">
        <v>5</v>
      </c>
      <c r="T147" s="81"/>
    </row>
    <row r="148" spans="1:20" ht="85.2" customHeight="1" x14ac:dyDescent="0.3">
      <c r="A148"/>
      <c r="B148" s="112"/>
      <c r="C148" s="113"/>
      <c r="D148" s="135" t="s">
        <v>20</v>
      </c>
      <c r="E148" s="136"/>
      <c r="F148" s="54">
        <f>SUM(F149:F153)</f>
        <v>18013</v>
      </c>
      <c r="G148" s="63">
        <f t="shared" ref="G148:I148" si="98">SUM(G149:G153)</f>
        <v>4005</v>
      </c>
      <c r="H148" s="63">
        <f t="shared" si="98"/>
        <v>6004</v>
      </c>
      <c r="I148" s="63">
        <f t="shared" si="98"/>
        <v>8004</v>
      </c>
      <c r="J148" s="129" t="s">
        <v>202</v>
      </c>
      <c r="K148" s="130"/>
      <c r="L148" s="131"/>
      <c r="M148" s="123" t="s">
        <v>142</v>
      </c>
      <c r="N148" s="124"/>
      <c r="O148" s="237" t="s">
        <v>19</v>
      </c>
      <c r="P148" s="238"/>
      <c r="Q148" s="63">
        <f>SUM(Q149:Q153)</f>
        <v>70.3</v>
      </c>
      <c r="R148" s="63">
        <f>SUM(R149:R153)</f>
        <v>21.75</v>
      </c>
      <c r="S148" s="63">
        <f t="shared" ref="S148" si="99">SUM(S149:S153)</f>
        <v>21.25</v>
      </c>
      <c r="T148" s="63">
        <f t="shared" ref="T148" si="100">SUM(T149:T153)</f>
        <v>27.3</v>
      </c>
    </row>
    <row r="149" spans="1:20" ht="73.2" customHeight="1" x14ac:dyDescent="0.3">
      <c r="A149"/>
      <c r="B149" s="112"/>
      <c r="C149" s="113"/>
      <c r="D149" s="135" t="s">
        <v>20</v>
      </c>
      <c r="E149" s="136"/>
      <c r="F149" s="26">
        <f t="shared" ref="F149:F154" si="101">SUM(G149:I149)</f>
        <v>3</v>
      </c>
      <c r="G149" s="26">
        <v>1</v>
      </c>
      <c r="H149" s="26">
        <v>1</v>
      </c>
      <c r="I149" s="26">
        <v>1</v>
      </c>
      <c r="J149" s="239" t="s">
        <v>203</v>
      </c>
      <c r="K149" s="240"/>
      <c r="L149" s="241"/>
      <c r="M149" s="123" t="s">
        <v>79</v>
      </c>
      <c r="N149" s="124"/>
      <c r="O149" s="237" t="s">
        <v>19</v>
      </c>
      <c r="P149" s="238"/>
      <c r="Q149" s="26">
        <f t="shared" ref="Q149:Q154" si="102">SUM(R149:T149)</f>
        <v>2</v>
      </c>
      <c r="R149" s="26">
        <v>1</v>
      </c>
      <c r="S149" s="26">
        <v>0.5</v>
      </c>
      <c r="T149" s="26">
        <v>0.5</v>
      </c>
    </row>
    <row r="150" spans="1:20" s="18" customFormat="1" ht="88.8" customHeight="1" x14ac:dyDescent="0.3">
      <c r="B150" s="112"/>
      <c r="C150" s="113"/>
      <c r="D150" s="135" t="s">
        <v>20</v>
      </c>
      <c r="E150" s="136"/>
      <c r="F150" s="32">
        <f t="shared" si="101"/>
        <v>6</v>
      </c>
      <c r="G150" s="32">
        <v>2</v>
      </c>
      <c r="H150" s="32">
        <v>2</v>
      </c>
      <c r="I150" s="32">
        <v>2</v>
      </c>
      <c r="J150" s="239" t="s">
        <v>204</v>
      </c>
      <c r="K150" s="240"/>
      <c r="L150" s="241"/>
      <c r="M150" s="123" t="s">
        <v>78</v>
      </c>
      <c r="N150" s="124"/>
      <c r="O150" s="237" t="s">
        <v>19</v>
      </c>
      <c r="P150" s="238"/>
      <c r="Q150" s="32">
        <f t="shared" si="102"/>
        <v>6</v>
      </c>
      <c r="R150" s="32">
        <v>2</v>
      </c>
      <c r="S150" s="32">
        <v>2</v>
      </c>
      <c r="T150" s="32">
        <v>2</v>
      </c>
    </row>
    <row r="151" spans="1:20" s="18" customFormat="1" ht="46.2" customHeight="1" x14ac:dyDescent="0.3">
      <c r="B151" s="112"/>
      <c r="C151" s="113"/>
      <c r="D151" s="135" t="s">
        <v>128</v>
      </c>
      <c r="E151" s="136"/>
      <c r="F151" s="63">
        <f t="shared" si="101"/>
        <v>18000</v>
      </c>
      <c r="G151" s="63">
        <v>4000</v>
      </c>
      <c r="H151" s="63">
        <v>6000</v>
      </c>
      <c r="I151" s="63">
        <v>8000</v>
      </c>
      <c r="J151" s="239" t="s">
        <v>205</v>
      </c>
      <c r="K151" s="240"/>
      <c r="L151" s="241"/>
      <c r="M151" s="123" t="s">
        <v>115</v>
      </c>
      <c r="N151" s="124"/>
      <c r="O151" s="237" t="s">
        <v>19</v>
      </c>
      <c r="P151" s="238"/>
      <c r="Q151" s="63">
        <f t="shared" si="102"/>
        <v>54</v>
      </c>
      <c r="R151" s="63">
        <v>12</v>
      </c>
      <c r="S151" s="63">
        <v>18</v>
      </c>
      <c r="T151" s="63">
        <v>24</v>
      </c>
    </row>
    <row r="152" spans="1:20" s="18" customFormat="1" ht="46.2" customHeight="1" x14ac:dyDescent="0.3">
      <c r="B152" s="112"/>
      <c r="C152" s="113"/>
      <c r="D152" s="135" t="s">
        <v>20</v>
      </c>
      <c r="E152" s="136"/>
      <c r="F152" s="63">
        <f t="shared" si="101"/>
        <v>1</v>
      </c>
      <c r="G152" s="63">
        <v>1</v>
      </c>
      <c r="H152" s="63"/>
      <c r="I152" s="63"/>
      <c r="J152" s="239" t="s">
        <v>206</v>
      </c>
      <c r="K152" s="240"/>
      <c r="L152" s="241"/>
      <c r="M152" s="123" t="s">
        <v>115</v>
      </c>
      <c r="N152" s="124"/>
      <c r="O152" s="237" t="s">
        <v>19</v>
      </c>
      <c r="P152" s="238"/>
      <c r="Q152" s="63">
        <f t="shared" si="102"/>
        <v>6</v>
      </c>
      <c r="R152" s="63">
        <v>6</v>
      </c>
      <c r="S152" s="63"/>
      <c r="T152" s="63"/>
    </row>
    <row r="153" spans="1:20" s="18" customFormat="1" ht="76.2" customHeight="1" x14ac:dyDescent="0.3">
      <c r="B153" s="112"/>
      <c r="C153" s="113"/>
      <c r="D153" s="135" t="s">
        <v>20</v>
      </c>
      <c r="E153" s="136"/>
      <c r="F153" s="63">
        <f t="shared" si="101"/>
        <v>3</v>
      </c>
      <c r="G153" s="63">
        <v>1</v>
      </c>
      <c r="H153" s="63">
        <v>1</v>
      </c>
      <c r="I153" s="63">
        <v>1</v>
      </c>
      <c r="J153" s="239" t="s">
        <v>207</v>
      </c>
      <c r="K153" s="240"/>
      <c r="L153" s="241"/>
      <c r="M153" s="123" t="s">
        <v>129</v>
      </c>
      <c r="N153" s="124"/>
      <c r="O153" s="237" t="s">
        <v>19</v>
      </c>
      <c r="P153" s="238"/>
      <c r="Q153" s="63">
        <f t="shared" si="102"/>
        <v>2.2999999999999998</v>
      </c>
      <c r="R153" s="63">
        <v>0.75</v>
      </c>
      <c r="S153" s="63">
        <v>0.75</v>
      </c>
      <c r="T153" s="63">
        <v>0.8</v>
      </c>
    </row>
    <row r="154" spans="1:20" ht="116.4" customHeight="1" x14ac:dyDescent="0.3">
      <c r="A154"/>
      <c r="B154" s="114"/>
      <c r="C154" s="115"/>
      <c r="D154" s="135" t="s">
        <v>130</v>
      </c>
      <c r="E154" s="136"/>
      <c r="F154" s="26">
        <f t="shared" si="101"/>
        <v>111000</v>
      </c>
      <c r="G154" s="63">
        <v>37000</v>
      </c>
      <c r="H154" s="63">
        <v>37000</v>
      </c>
      <c r="I154" s="63">
        <v>37000</v>
      </c>
      <c r="J154" s="129" t="s">
        <v>208</v>
      </c>
      <c r="K154" s="130"/>
      <c r="L154" s="131"/>
      <c r="M154" s="123" t="s">
        <v>115</v>
      </c>
      <c r="N154" s="124"/>
      <c r="O154" s="237" t="s">
        <v>19</v>
      </c>
      <c r="P154" s="238"/>
      <c r="Q154" s="63">
        <f t="shared" si="102"/>
        <v>21</v>
      </c>
      <c r="R154" s="63">
        <v>7</v>
      </c>
      <c r="S154" s="63">
        <v>7</v>
      </c>
      <c r="T154" s="63">
        <v>7</v>
      </c>
    </row>
    <row r="155" spans="1:20" ht="46.95" customHeight="1" x14ac:dyDescent="0.3">
      <c r="A155"/>
      <c r="B155" s="216" t="s">
        <v>106</v>
      </c>
      <c r="C155" s="217"/>
      <c r="D155" s="110" t="s">
        <v>20</v>
      </c>
      <c r="E155" s="111"/>
      <c r="F155" s="76">
        <f>F147+F154+F148+F134-F156</f>
        <v>129079</v>
      </c>
      <c r="G155" s="83">
        <f t="shared" ref="G155:I155" si="103">G147+G154+G148+G134-G156</f>
        <v>41023</v>
      </c>
      <c r="H155" s="83">
        <f t="shared" si="103"/>
        <v>43032</v>
      </c>
      <c r="I155" s="83">
        <f t="shared" si="103"/>
        <v>45024</v>
      </c>
      <c r="J155" s="220"/>
      <c r="K155" s="220"/>
      <c r="L155" s="220"/>
      <c r="M155" s="221"/>
      <c r="N155" s="221"/>
      <c r="O155" s="237" t="s">
        <v>19</v>
      </c>
      <c r="P155" s="238"/>
      <c r="Q155" s="83">
        <f>Q147+Q154+Q148+Q134-Q156</f>
        <v>472.06250000000006</v>
      </c>
      <c r="R155" s="83">
        <f t="shared" ref="R155" si="104">R147+R154+R148+R134-R156</f>
        <v>157.24750000000003</v>
      </c>
      <c r="S155" s="83">
        <f t="shared" ref="S155" si="105">S147+S154+S148+S134-S156</f>
        <v>156.92750000000001</v>
      </c>
      <c r="T155" s="83">
        <f>T147+T154+T148+T134-T156</f>
        <v>157.88750000000002</v>
      </c>
    </row>
    <row r="156" spans="1:20" s="18" customFormat="1" x14ac:dyDescent="0.3">
      <c r="B156" s="218"/>
      <c r="C156" s="219"/>
      <c r="D156" s="114"/>
      <c r="E156" s="115"/>
      <c r="F156" s="76">
        <f>F137</f>
        <v>3</v>
      </c>
      <c r="G156" s="76">
        <f>G137</f>
        <v>1</v>
      </c>
      <c r="H156" s="76">
        <f>H137</f>
        <v>1</v>
      </c>
      <c r="I156" s="76">
        <f>I137</f>
        <v>1</v>
      </c>
      <c r="J156" s="220"/>
      <c r="K156" s="220"/>
      <c r="L156" s="220"/>
      <c r="M156" s="221"/>
      <c r="N156" s="221"/>
      <c r="O156" s="237" t="s">
        <v>30</v>
      </c>
      <c r="P156" s="238"/>
      <c r="Q156" s="74">
        <f>Q137+Q136</f>
        <v>11</v>
      </c>
      <c r="R156" s="77">
        <f>R137+R136</f>
        <v>3.7</v>
      </c>
      <c r="S156" s="77">
        <f>S137+S136</f>
        <v>3.7</v>
      </c>
      <c r="T156" s="77">
        <f>T137+T136</f>
        <v>3.6</v>
      </c>
    </row>
    <row r="157" spans="1:20" ht="15" customHeight="1" x14ac:dyDescent="0.3">
      <c r="A157"/>
      <c r="B157" s="147"/>
      <c r="C157" s="159"/>
      <c r="D157" s="159"/>
      <c r="E157" s="159"/>
      <c r="F157" s="159"/>
      <c r="G157" s="159"/>
      <c r="H157" s="159"/>
      <c r="I157" s="159"/>
      <c r="J157" s="159"/>
      <c r="K157" s="159"/>
      <c r="L157" s="159"/>
      <c r="M157" s="159"/>
      <c r="N157" s="159"/>
      <c r="O157" s="159"/>
      <c r="P157" s="159"/>
      <c r="Q157" s="159"/>
      <c r="R157" s="159"/>
      <c r="S157" s="159"/>
      <c r="T157" s="148"/>
    </row>
    <row r="158" spans="1:20" ht="114.6" customHeight="1" x14ac:dyDescent="0.3">
      <c r="A158"/>
      <c r="B158" s="110" t="s">
        <v>56</v>
      </c>
      <c r="C158" s="111"/>
      <c r="D158" s="135" t="s">
        <v>20</v>
      </c>
      <c r="E158" s="136"/>
      <c r="F158" s="61">
        <f>SUM(F159:F160)</f>
        <v>310</v>
      </c>
      <c r="G158" s="61">
        <f t="shared" ref="G158" si="106">SUM(G159:G160)</f>
        <v>138</v>
      </c>
      <c r="H158" s="61">
        <f t="shared" ref="H158" si="107">SUM(H159:H160)</f>
        <v>86</v>
      </c>
      <c r="I158" s="61">
        <f t="shared" ref="I158" si="108">SUM(I159:I160)</f>
        <v>86</v>
      </c>
      <c r="J158" s="129" t="s">
        <v>171</v>
      </c>
      <c r="K158" s="130"/>
      <c r="L158" s="131"/>
      <c r="M158" s="123" t="s">
        <v>114</v>
      </c>
      <c r="N158" s="124"/>
      <c r="O158" s="237" t="s">
        <v>19</v>
      </c>
      <c r="P158" s="238"/>
      <c r="Q158" s="61">
        <f>SUM(Q159:Q160)</f>
        <v>33.150999999999996</v>
      </c>
      <c r="R158" s="61">
        <f>SUM(R159:R160)</f>
        <v>18.684999999999999</v>
      </c>
      <c r="S158" s="61">
        <f t="shared" ref="S158:T158" si="109">SUM(S159:S160)</f>
        <v>7.2330000000000005</v>
      </c>
      <c r="T158" s="61">
        <f t="shared" si="109"/>
        <v>7.2330000000000005</v>
      </c>
    </row>
    <row r="159" spans="1:20" s="18" customFormat="1" ht="59.4" customHeight="1" x14ac:dyDescent="0.3">
      <c r="B159" s="112"/>
      <c r="C159" s="113"/>
      <c r="D159" s="135" t="s">
        <v>20</v>
      </c>
      <c r="E159" s="136"/>
      <c r="F159" s="74">
        <f>SUM(G159:I159)</f>
        <v>50</v>
      </c>
      <c r="G159" s="74">
        <v>30</v>
      </c>
      <c r="H159" s="74">
        <v>10</v>
      </c>
      <c r="I159" s="74">
        <v>10</v>
      </c>
      <c r="J159" s="129" t="s">
        <v>170</v>
      </c>
      <c r="K159" s="130"/>
      <c r="L159" s="131"/>
      <c r="M159" s="123" t="s">
        <v>114</v>
      </c>
      <c r="N159" s="124"/>
      <c r="O159" s="237" t="s">
        <v>19</v>
      </c>
      <c r="P159" s="238"/>
      <c r="Q159" s="61">
        <f t="shared" ref="Q159" si="110">SUM(R159:T159)</f>
        <v>25</v>
      </c>
      <c r="R159" s="74">
        <v>15</v>
      </c>
      <c r="S159" s="74">
        <v>5</v>
      </c>
      <c r="T159" s="74">
        <v>5</v>
      </c>
    </row>
    <row r="160" spans="1:20" s="18" customFormat="1" ht="127.2" customHeight="1" x14ac:dyDescent="0.3">
      <c r="B160" s="112"/>
      <c r="C160" s="113"/>
      <c r="D160" s="135" t="s">
        <v>20</v>
      </c>
      <c r="E160" s="136"/>
      <c r="F160" s="74">
        <f>SUM(G160:I160)</f>
        <v>260</v>
      </c>
      <c r="G160" s="74">
        <v>108</v>
      </c>
      <c r="H160" s="74">
        <v>76</v>
      </c>
      <c r="I160" s="74">
        <v>76</v>
      </c>
      <c r="J160" s="129" t="s">
        <v>222</v>
      </c>
      <c r="K160" s="130"/>
      <c r="L160" s="131"/>
      <c r="M160" s="123" t="s">
        <v>114</v>
      </c>
      <c r="N160" s="124"/>
      <c r="O160" s="237" t="s">
        <v>19</v>
      </c>
      <c r="P160" s="238"/>
      <c r="Q160" s="61">
        <f t="shared" ref="Q160" si="111">SUM(R160:T160)</f>
        <v>8.1509999999999998</v>
      </c>
      <c r="R160" s="74">
        <v>3.6850000000000001</v>
      </c>
      <c r="S160" s="74">
        <v>2.2330000000000001</v>
      </c>
      <c r="T160" s="74">
        <v>2.2330000000000001</v>
      </c>
    </row>
    <row r="161" spans="1:20" ht="142.80000000000001" customHeight="1" x14ac:dyDescent="0.3">
      <c r="A161"/>
      <c r="B161" s="112"/>
      <c r="C161" s="113"/>
      <c r="D161" s="135" t="s">
        <v>113</v>
      </c>
      <c r="E161" s="136"/>
      <c r="F161" s="59">
        <f>SUM(G161:I161)</f>
        <v>300</v>
      </c>
      <c r="G161" s="59">
        <v>100</v>
      </c>
      <c r="H161" s="59">
        <v>150</v>
      </c>
      <c r="I161" s="59">
        <v>50</v>
      </c>
      <c r="J161" s="129" t="s">
        <v>229</v>
      </c>
      <c r="K161" s="130"/>
      <c r="L161" s="131"/>
      <c r="M161" s="123" t="s">
        <v>110</v>
      </c>
      <c r="N161" s="124"/>
      <c r="O161" s="237" t="s">
        <v>19</v>
      </c>
      <c r="P161" s="238"/>
      <c r="Q161" s="26">
        <f t="shared" ref="Q161:Q162" si="112">SUM(R161:T161)</f>
        <v>50</v>
      </c>
      <c r="R161" s="61">
        <v>2</v>
      </c>
      <c r="S161" s="61">
        <v>24</v>
      </c>
      <c r="T161" s="61">
        <v>24</v>
      </c>
    </row>
    <row r="162" spans="1:20" ht="142.19999999999999" customHeight="1" x14ac:dyDescent="0.3">
      <c r="A162"/>
      <c r="B162" s="112"/>
      <c r="C162" s="113"/>
      <c r="D162" s="160" t="s">
        <v>69</v>
      </c>
      <c r="E162" s="161"/>
      <c r="F162" s="42">
        <f>SUM(G162:I162)</f>
        <v>72</v>
      </c>
      <c r="G162" s="42">
        <v>24</v>
      </c>
      <c r="H162" s="42">
        <v>24</v>
      </c>
      <c r="I162" s="42">
        <v>24</v>
      </c>
      <c r="J162" s="137" t="s">
        <v>247</v>
      </c>
      <c r="K162" s="138"/>
      <c r="L162" s="139"/>
      <c r="M162" s="125" t="s">
        <v>80</v>
      </c>
      <c r="N162" s="126"/>
      <c r="O162" s="237" t="s">
        <v>19</v>
      </c>
      <c r="P162" s="238"/>
      <c r="Q162" s="44">
        <f t="shared" si="112"/>
        <v>7</v>
      </c>
      <c r="R162" s="44">
        <v>5</v>
      </c>
      <c r="S162" s="44">
        <v>1</v>
      </c>
      <c r="T162" s="44">
        <v>1</v>
      </c>
    </row>
    <row r="163" spans="1:20" s="18" customFormat="1" ht="57.6" customHeight="1" x14ac:dyDescent="0.3">
      <c r="B163" s="112"/>
      <c r="C163" s="113"/>
      <c r="D163" s="110" t="s">
        <v>20</v>
      </c>
      <c r="E163" s="111"/>
      <c r="F163" s="132">
        <f>SUM(G163:I166)</f>
        <v>1</v>
      </c>
      <c r="G163" s="132">
        <v>1</v>
      </c>
      <c r="H163" s="132">
        <f t="shared" ref="H163:I163" si="113">SUM(H164:H166)</f>
        <v>0</v>
      </c>
      <c r="I163" s="132">
        <f t="shared" si="113"/>
        <v>0</v>
      </c>
      <c r="J163" s="137" t="s">
        <v>213</v>
      </c>
      <c r="K163" s="138"/>
      <c r="L163" s="139"/>
      <c r="M163" s="125" t="s">
        <v>214</v>
      </c>
      <c r="N163" s="126"/>
      <c r="O163" s="237" t="s">
        <v>19</v>
      </c>
      <c r="P163" s="238"/>
      <c r="Q163" s="44">
        <f>SUM(Q164:Q166)</f>
        <v>100</v>
      </c>
      <c r="R163" s="44">
        <f t="shared" ref="R163:T163" si="114">SUM(R164:R166)</f>
        <v>40</v>
      </c>
      <c r="S163" s="44">
        <f t="shared" si="114"/>
        <v>30</v>
      </c>
      <c r="T163" s="44">
        <f t="shared" si="114"/>
        <v>30</v>
      </c>
    </row>
    <row r="164" spans="1:20" s="18" customFormat="1" ht="60" customHeight="1" x14ac:dyDescent="0.3">
      <c r="B164" s="112"/>
      <c r="C164" s="113"/>
      <c r="D164" s="112"/>
      <c r="E164" s="113"/>
      <c r="F164" s="133"/>
      <c r="G164" s="133"/>
      <c r="H164" s="133"/>
      <c r="I164" s="133"/>
      <c r="J164" s="118" t="s">
        <v>215</v>
      </c>
      <c r="K164" s="119"/>
      <c r="L164" s="120"/>
      <c r="M164" s="125" t="s">
        <v>214</v>
      </c>
      <c r="N164" s="126"/>
      <c r="O164" s="237" t="s">
        <v>19</v>
      </c>
      <c r="P164" s="238"/>
      <c r="Q164" s="44">
        <f>SUM(R164:T164)</f>
        <v>0.1</v>
      </c>
      <c r="R164" s="44">
        <v>0.1</v>
      </c>
      <c r="S164" s="44"/>
      <c r="T164" s="44"/>
    </row>
    <row r="165" spans="1:20" s="18" customFormat="1" ht="60" customHeight="1" x14ac:dyDescent="0.3">
      <c r="B165" s="112"/>
      <c r="C165" s="113"/>
      <c r="D165" s="112"/>
      <c r="E165" s="113"/>
      <c r="F165" s="133"/>
      <c r="G165" s="133"/>
      <c r="H165" s="133"/>
      <c r="I165" s="133"/>
      <c r="J165" s="129" t="s">
        <v>216</v>
      </c>
      <c r="K165" s="130"/>
      <c r="L165" s="131"/>
      <c r="M165" s="125" t="s">
        <v>214</v>
      </c>
      <c r="N165" s="126"/>
      <c r="O165" s="237" t="s">
        <v>19</v>
      </c>
      <c r="P165" s="238"/>
      <c r="Q165" s="44">
        <f t="shared" ref="Q165" si="115">SUM(R165:T165)</f>
        <v>9.9</v>
      </c>
      <c r="R165" s="44">
        <v>9.9</v>
      </c>
      <c r="S165" s="44"/>
      <c r="T165" s="44"/>
    </row>
    <row r="166" spans="1:20" s="18" customFormat="1" ht="57.6" customHeight="1" x14ac:dyDescent="0.3">
      <c r="B166" s="112"/>
      <c r="C166" s="113"/>
      <c r="D166" s="114"/>
      <c r="E166" s="115"/>
      <c r="F166" s="134"/>
      <c r="G166" s="134"/>
      <c r="H166" s="134"/>
      <c r="I166" s="134"/>
      <c r="J166" s="129" t="s">
        <v>217</v>
      </c>
      <c r="K166" s="130"/>
      <c r="L166" s="131"/>
      <c r="M166" s="125" t="s">
        <v>214</v>
      </c>
      <c r="N166" s="126"/>
      <c r="O166" s="237" t="s">
        <v>19</v>
      </c>
      <c r="P166" s="238"/>
      <c r="Q166" s="44">
        <f>SUM(R166:T166)</f>
        <v>90</v>
      </c>
      <c r="R166" s="44">
        <v>30</v>
      </c>
      <c r="S166" s="44">
        <v>30</v>
      </c>
      <c r="T166" s="44">
        <v>30</v>
      </c>
    </row>
    <row r="167" spans="1:20" ht="60.6" customHeight="1" x14ac:dyDescent="0.3">
      <c r="A167"/>
      <c r="B167" s="112"/>
      <c r="C167" s="113"/>
      <c r="D167" s="116" t="s">
        <v>20</v>
      </c>
      <c r="E167" s="117"/>
      <c r="F167" s="26">
        <f>SUM(F168:F170)</f>
        <v>405</v>
      </c>
      <c r="G167" s="54">
        <f t="shared" ref="G167:I167" si="116">SUM(G168:G170)</f>
        <v>64</v>
      </c>
      <c r="H167" s="54">
        <f t="shared" si="116"/>
        <v>86</v>
      </c>
      <c r="I167" s="54">
        <f t="shared" si="116"/>
        <v>255</v>
      </c>
      <c r="J167" s="140" t="s">
        <v>209</v>
      </c>
      <c r="K167" s="141"/>
      <c r="L167" s="142"/>
      <c r="M167" s="125" t="s">
        <v>42</v>
      </c>
      <c r="N167" s="126"/>
      <c r="O167" s="121"/>
      <c r="P167" s="122"/>
      <c r="Q167" s="54">
        <f>SUM(Q168:Q170)</f>
        <v>1565.79</v>
      </c>
      <c r="R167" s="54">
        <f t="shared" ref="R167" si="117">SUM(R168:R170)</f>
        <v>205.33</v>
      </c>
      <c r="S167" s="54">
        <f t="shared" ref="S167" si="118">SUM(S168:S170)</f>
        <v>305.33</v>
      </c>
      <c r="T167" s="54">
        <f t="shared" ref="T167" si="119">SUM(T168:T170)</f>
        <v>1055.1299999999999</v>
      </c>
    </row>
    <row r="168" spans="1:20" ht="46.2" customHeight="1" x14ac:dyDescent="0.3">
      <c r="A168"/>
      <c r="B168" s="112"/>
      <c r="C168" s="113"/>
      <c r="D168" s="135" t="s">
        <v>43</v>
      </c>
      <c r="E168" s="136"/>
      <c r="F168" s="26">
        <f>SUM(G168:I168)</f>
        <v>30</v>
      </c>
      <c r="G168" s="51">
        <v>10</v>
      </c>
      <c r="H168" s="51">
        <v>10</v>
      </c>
      <c r="I168" s="51">
        <v>10</v>
      </c>
      <c r="J168" s="118" t="s">
        <v>210</v>
      </c>
      <c r="K168" s="119"/>
      <c r="L168" s="120"/>
      <c r="M168" s="125" t="s">
        <v>42</v>
      </c>
      <c r="N168" s="126"/>
      <c r="O168" s="237" t="s">
        <v>19</v>
      </c>
      <c r="P168" s="238"/>
      <c r="Q168" s="26">
        <f>SUM(R168:T168)</f>
        <v>0.39</v>
      </c>
      <c r="R168" s="49">
        <v>0.13</v>
      </c>
      <c r="S168" s="49">
        <v>0.13</v>
      </c>
      <c r="T168" s="49">
        <v>0.13</v>
      </c>
    </row>
    <row r="169" spans="1:20" ht="46.2" customHeight="1" x14ac:dyDescent="0.3">
      <c r="A169"/>
      <c r="B169" s="112"/>
      <c r="C169" s="113"/>
      <c r="D169" s="135" t="s">
        <v>44</v>
      </c>
      <c r="E169" s="136"/>
      <c r="F169" s="26">
        <f>SUM(G169:I169)</f>
        <v>30</v>
      </c>
      <c r="G169" s="51">
        <v>10</v>
      </c>
      <c r="H169" s="51">
        <v>10</v>
      </c>
      <c r="I169" s="51">
        <v>10</v>
      </c>
      <c r="J169" s="129" t="s">
        <v>211</v>
      </c>
      <c r="K169" s="130"/>
      <c r="L169" s="131"/>
      <c r="M169" s="125" t="s">
        <v>42</v>
      </c>
      <c r="N169" s="126"/>
      <c r="O169" s="237" t="s">
        <v>19</v>
      </c>
      <c r="P169" s="238"/>
      <c r="Q169" s="26">
        <f t="shared" ref="Q169" si="120">SUM(R169:T169)</f>
        <v>15.600000000000001</v>
      </c>
      <c r="R169" s="49">
        <v>5.2</v>
      </c>
      <c r="S169" s="49">
        <v>5.2</v>
      </c>
      <c r="T169" s="49">
        <v>5.2</v>
      </c>
    </row>
    <row r="170" spans="1:20" ht="43.2" customHeight="1" x14ac:dyDescent="0.3">
      <c r="A170"/>
      <c r="B170" s="114"/>
      <c r="C170" s="115"/>
      <c r="D170" s="160" t="s">
        <v>45</v>
      </c>
      <c r="E170" s="161"/>
      <c r="F170" s="54">
        <f>SUM(G170:I170)</f>
        <v>345</v>
      </c>
      <c r="G170" s="54">
        <v>44</v>
      </c>
      <c r="H170" s="54">
        <v>66</v>
      </c>
      <c r="I170" s="54">
        <v>235</v>
      </c>
      <c r="J170" s="129" t="s">
        <v>212</v>
      </c>
      <c r="K170" s="130"/>
      <c r="L170" s="131"/>
      <c r="M170" s="125" t="s">
        <v>42</v>
      </c>
      <c r="N170" s="126"/>
      <c r="O170" s="237" t="s">
        <v>19</v>
      </c>
      <c r="P170" s="238"/>
      <c r="Q170" s="44">
        <f>SUM(R170:T170)</f>
        <v>1549.8</v>
      </c>
      <c r="R170" s="56">
        <v>200</v>
      </c>
      <c r="S170" s="56">
        <v>300</v>
      </c>
      <c r="T170" s="56">
        <v>1049.8</v>
      </c>
    </row>
    <row r="171" spans="1:20" ht="43.2" customHeight="1" x14ac:dyDescent="0.3">
      <c r="A171"/>
      <c r="B171" s="145" t="s">
        <v>108</v>
      </c>
      <c r="C171" s="146"/>
      <c r="D171" s="116" t="s">
        <v>20</v>
      </c>
      <c r="E171" s="117"/>
      <c r="F171" s="33">
        <f>F167+F162+F161+F158+F163</f>
        <v>1088</v>
      </c>
      <c r="G171" s="33">
        <f t="shared" ref="G171:I171" si="121">G167+G162+G161+G158+G163</f>
        <v>327</v>
      </c>
      <c r="H171" s="33">
        <f t="shared" si="121"/>
        <v>346</v>
      </c>
      <c r="I171" s="33">
        <f t="shared" si="121"/>
        <v>415</v>
      </c>
      <c r="J171" s="129"/>
      <c r="K171" s="130"/>
      <c r="L171" s="131"/>
      <c r="M171" s="125"/>
      <c r="N171" s="126"/>
      <c r="O171" s="237" t="s">
        <v>19</v>
      </c>
      <c r="P171" s="238"/>
      <c r="Q171" s="20">
        <f>Q167+Q162+Q161+Q158+Q163</f>
        <v>1755.941</v>
      </c>
      <c r="R171" s="20">
        <f t="shared" ref="R171:S171" si="122">R167+R162+R161+R158+R163</f>
        <v>271.01499999999999</v>
      </c>
      <c r="S171" s="20">
        <f t="shared" si="122"/>
        <v>367.56299999999999</v>
      </c>
      <c r="T171" s="20">
        <f>T167+T162+T161+T158+T163</f>
        <v>1117.3629999999998</v>
      </c>
    </row>
    <row r="172" spans="1:20" ht="15" customHeight="1" x14ac:dyDescent="0.3">
      <c r="A172"/>
      <c r="B172" s="147"/>
      <c r="C172" s="159"/>
      <c r="D172" s="159"/>
      <c r="E172" s="159"/>
      <c r="F172" s="159"/>
      <c r="G172" s="159"/>
      <c r="H172" s="159"/>
      <c r="I172" s="159"/>
      <c r="J172" s="159"/>
      <c r="K172" s="159"/>
      <c r="L172" s="159"/>
      <c r="M172" s="159"/>
      <c r="N172" s="159"/>
      <c r="O172" s="159"/>
      <c r="P172" s="159"/>
      <c r="Q172" s="159"/>
      <c r="R172" s="159"/>
      <c r="S172" s="159"/>
      <c r="T172" s="148"/>
    </row>
    <row r="173" spans="1:20" ht="57.6" customHeight="1" x14ac:dyDescent="0.3">
      <c r="A173"/>
      <c r="B173" s="110" t="s">
        <v>57</v>
      </c>
      <c r="C173" s="111"/>
      <c r="D173" s="135" t="s">
        <v>20</v>
      </c>
      <c r="E173" s="136"/>
      <c r="F173" s="26">
        <f>F177+F176+F174</f>
        <v>1466</v>
      </c>
      <c r="G173" s="26">
        <f>G177+G176+G174</f>
        <v>610</v>
      </c>
      <c r="H173" s="26">
        <f>H177+H176+H174</f>
        <v>391</v>
      </c>
      <c r="I173" s="26">
        <f>I177+I176+I174</f>
        <v>465</v>
      </c>
      <c r="J173" s="129" t="s">
        <v>147</v>
      </c>
      <c r="K173" s="130"/>
      <c r="L173" s="131"/>
      <c r="M173" s="123" t="s">
        <v>62</v>
      </c>
      <c r="N173" s="124"/>
      <c r="O173" s="237" t="s">
        <v>19</v>
      </c>
      <c r="P173" s="238"/>
      <c r="Q173" s="55">
        <f>Q177+Q176+Q174+Q175</f>
        <v>902.70740000000001</v>
      </c>
      <c r="R173" s="75">
        <f>R177+R176+R174+R175</f>
        <v>307.14710000000002</v>
      </c>
      <c r="S173" s="75">
        <f>S177+S176+S174+S175</f>
        <v>142.74979999999999</v>
      </c>
      <c r="T173" s="75">
        <f>T177+T176+T174+T175</f>
        <v>452.81049999999999</v>
      </c>
    </row>
    <row r="174" spans="1:20" ht="60" customHeight="1" x14ac:dyDescent="0.3">
      <c r="A174"/>
      <c r="B174" s="112"/>
      <c r="C174" s="113"/>
      <c r="D174" s="135" t="s">
        <v>20</v>
      </c>
      <c r="E174" s="136"/>
      <c r="F174" s="16">
        <f>SUM(G174:I174)</f>
        <v>1460</v>
      </c>
      <c r="G174" s="16">
        <v>606</v>
      </c>
      <c r="H174" s="16">
        <v>389</v>
      </c>
      <c r="I174" s="16">
        <v>465</v>
      </c>
      <c r="J174" s="129" t="s">
        <v>230</v>
      </c>
      <c r="K174" s="130"/>
      <c r="L174" s="131"/>
      <c r="M174" s="123" t="s">
        <v>62</v>
      </c>
      <c r="N174" s="124"/>
      <c r="O174" s="237" t="s">
        <v>19</v>
      </c>
      <c r="P174" s="238"/>
      <c r="Q174" s="16">
        <f>SUM(R174:T174)</f>
        <v>118.66139999999999</v>
      </c>
      <c r="R174" s="16">
        <v>49.5047</v>
      </c>
      <c r="S174" s="16">
        <v>33.346200000000003</v>
      </c>
      <c r="T174" s="16">
        <v>35.810499999999998</v>
      </c>
    </row>
    <row r="175" spans="1:20" s="18" customFormat="1" ht="73.8" customHeight="1" x14ac:dyDescent="0.3">
      <c r="B175" s="112"/>
      <c r="C175" s="113"/>
      <c r="D175" s="135" t="s">
        <v>20</v>
      </c>
      <c r="E175" s="136"/>
      <c r="F175" s="16">
        <f>SUM(G175:I175)</f>
        <v>437</v>
      </c>
      <c r="G175" s="16"/>
      <c r="H175" s="16">
        <v>20</v>
      </c>
      <c r="I175" s="16">
        <v>417</v>
      </c>
      <c r="J175" s="129" t="s">
        <v>231</v>
      </c>
      <c r="K175" s="130"/>
      <c r="L175" s="131"/>
      <c r="M175" s="123" t="s">
        <v>172</v>
      </c>
      <c r="N175" s="124"/>
      <c r="O175" s="237" t="s">
        <v>19</v>
      </c>
      <c r="P175" s="238"/>
      <c r="Q175" s="16">
        <f>SUM(R175:T175)</f>
        <v>437</v>
      </c>
      <c r="R175" s="16"/>
      <c r="S175" s="16">
        <v>20</v>
      </c>
      <c r="T175" s="16">
        <v>417</v>
      </c>
    </row>
    <row r="176" spans="1:20" ht="58.8" customHeight="1" x14ac:dyDescent="0.3">
      <c r="A176"/>
      <c r="B176" s="112"/>
      <c r="C176" s="113"/>
      <c r="D176" s="135" t="s">
        <v>20</v>
      </c>
      <c r="E176" s="136"/>
      <c r="F176" s="17">
        <f>SUM(G176:I176)</f>
        <v>5</v>
      </c>
      <c r="G176" s="16">
        <v>3</v>
      </c>
      <c r="H176" s="16">
        <v>2</v>
      </c>
      <c r="I176" s="16"/>
      <c r="J176" s="137" t="s">
        <v>169</v>
      </c>
      <c r="K176" s="138"/>
      <c r="L176" s="139"/>
      <c r="M176" s="123" t="s">
        <v>62</v>
      </c>
      <c r="N176" s="124"/>
      <c r="O176" s="237" t="s">
        <v>19</v>
      </c>
      <c r="P176" s="238"/>
      <c r="Q176" s="19">
        <f>SUM(R176:T176)</f>
        <v>317.75959999999998</v>
      </c>
      <c r="R176" s="19">
        <v>228.35599999999999</v>
      </c>
      <c r="S176" s="19">
        <v>89.403599999999997</v>
      </c>
      <c r="T176" s="19"/>
    </row>
    <row r="177" spans="1:20" ht="57" customHeight="1" x14ac:dyDescent="0.3">
      <c r="A177"/>
      <c r="B177" s="112"/>
      <c r="C177" s="113"/>
      <c r="D177" s="135" t="s">
        <v>20</v>
      </c>
      <c r="E177" s="136"/>
      <c r="F177" s="17">
        <f t="shared" ref="F177" si="123">SUM(G177:I177)</f>
        <v>1</v>
      </c>
      <c r="G177" s="16">
        <v>1</v>
      </c>
      <c r="H177" s="16"/>
      <c r="I177" s="16"/>
      <c r="J177" s="137" t="s">
        <v>148</v>
      </c>
      <c r="K177" s="138"/>
      <c r="L177" s="139"/>
      <c r="M177" s="123" t="s">
        <v>62</v>
      </c>
      <c r="N177" s="124"/>
      <c r="O177" s="237" t="s">
        <v>19</v>
      </c>
      <c r="P177" s="238"/>
      <c r="Q177" s="24">
        <f>SUM(R177:T177)</f>
        <v>29.2864</v>
      </c>
      <c r="R177" s="24">
        <v>29.2864</v>
      </c>
      <c r="S177" s="15"/>
      <c r="T177" s="15"/>
    </row>
    <row r="178" spans="1:20" ht="73.2" customHeight="1" x14ac:dyDescent="0.3">
      <c r="A178"/>
      <c r="B178" s="112"/>
      <c r="C178" s="113"/>
      <c r="D178" s="135" t="s">
        <v>20</v>
      </c>
      <c r="E178" s="136"/>
      <c r="F178" s="26">
        <f>SUM(F179:F180)</f>
        <v>60</v>
      </c>
      <c r="G178" s="26">
        <f t="shared" ref="G178:I178" si="124">SUM(G179:G180)</f>
        <v>20</v>
      </c>
      <c r="H178" s="26">
        <f t="shared" si="124"/>
        <v>20</v>
      </c>
      <c r="I178" s="26">
        <f t="shared" si="124"/>
        <v>20</v>
      </c>
      <c r="J178" s="129" t="s">
        <v>149</v>
      </c>
      <c r="K178" s="130"/>
      <c r="L178" s="131"/>
      <c r="M178" s="123" t="s">
        <v>83</v>
      </c>
      <c r="N178" s="124"/>
      <c r="O178" s="237" t="s">
        <v>19</v>
      </c>
      <c r="P178" s="238"/>
      <c r="Q178" s="26">
        <f>SUM(Q179:Q180)</f>
        <v>60</v>
      </c>
      <c r="R178" s="26">
        <f>SUM(R179:R180)</f>
        <v>20</v>
      </c>
      <c r="S178" s="26">
        <f t="shared" ref="S178" si="125">SUM(S179:S180)</f>
        <v>20</v>
      </c>
      <c r="T178" s="26">
        <f>SUM(T179:T180)</f>
        <v>20</v>
      </c>
    </row>
    <row r="179" spans="1:20" ht="70.8" customHeight="1" x14ac:dyDescent="0.3">
      <c r="A179"/>
      <c r="B179" s="112"/>
      <c r="C179" s="113"/>
      <c r="D179" s="135" t="s">
        <v>20</v>
      </c>
      <c r="E179" s="136"/>
      <c r="F179" s="26">
        <f>SUM(G179:I179)</f>
        <v>30</v>
      </c>
      <c r="G179" s="26">
        <v>10</v>
      </c>
      <c r="H179" s="26">
        <v>10</v>
      </c>
      <c r="I179" s="26">
        <v>10</v>
      </c>
      <c r="J179" s="137" t="s">
        <v>150</v>
      </c>
      <c r="K179" s="138"/>
      <c r="L179" s="139"/>
      <c r="M179" s="123" t="s">
        <v>83</v>
      </c>
      <c r="N179" s="124"/>
      <c r="O179" s="237" t="s">
        <v>19</v>
      </c>
      <c r="P179" s="238"/>
      <c r="Q179" s="26">
        <f>SUM(R179:T179)</f>
        <v>30</v>
      </c>
      <c r="R179" s="26">
        <v>10</v>
      </c>
      <c r="S179" s="26">
        <v>10</v>
      </c>
      <c r="T179" s="26">
        <v>10</v>
      </c>
    </row>
    <row r="180" spans="1:20" ht="72.599999999999994" customHeight="1" x14ac:dyDescent="0.3">
      <c r="A180"/>
      <c r="B180" s="114"/>
      <c r="C180" s="115"/>
      <c r="D180" s="135" t="s">
        <v>20</v>
      </c>
      <c r="E180" s="136"/>
      <c r="F180" s="26">
        <f>SUM(G180:I180)</f>
        <v>30</v>
      </c>
      <c r="G180" s="26">
        <v>10</v>
      </c>
      <c r="H180" s="26">
        <v>10</v>
      </c>
      <c r="I180" s="26">
        <v>10</v>
      </c>
      <c r="J180" s="137" t="s">
        <v>151</v>
      </c>
      <c r="K180" s="138"/>
      <c r="L180" s="139"/>
      <c r="M180" s="123" t="s">
        <v>62</v>
      </c>
      <c r="N180" s="124"/>
      <c r="O180" s="237" t="s">
        <v>19</v>
      </c>
      <c r="P180" s="238"/>
      <c r="Q180" s="26">
        <f>SUM(R180:T180)</f>
        <v>30</v>
      </c>
      <c r="R180" s="26">
        <v>10</v>
      </c>
      <c r="S180" s="26">
        <v>10</v>
      </c>
      <c r="T180" s="26">
        <v>10</v>
      </c>
    </row>
    <row r="181" spans="1:20" ht="45" customHeight="1" x14ac:dyDescent="0.3">
      <c r="A181"/>
      <c r="B181" s="145" t="s">
        <v>107</v>
      </c>
      <c r="C181" s="146"/>
      <c r="D181" s="135" t="s">
        <v>20</v>
      </c>
      <c r="E181" s="136"/>
      <c r="F181" s="26">
        <f>F178+F173</f>
        <v>1526</v>
      </c>
      <c r="G181" s="67">
        <f>G178+G173</f>
        <v>630</v>
      </c>
      <c r="H181" s="67">
        <f>H178+H173</f>
        <v>411</v>
      </c>
      <c r="I181" s="67">
        <f>I178+I173</f>
        <v>485</v>
      </c>
      <c r="J181" s="129"/>
      <c r="K181" s="130"/>
      <c r="L181" s="131"/>
      <c r="M181" s="123"/>
      <c r="N181" s="124"/>
      <c r="O181" s="237" t="s">
        <v>19</v>
      </c>
      <c r="P181" s="238"/>
      <c r="Q181" s="68">
        <f>Q178+Q173</f>
        <v>962.70740000000001</v>
      </c>
      <c r="R181" s="68">
        <f>R178+R173</f>
        <v>327.14710000000002</v>
      </c>
      <c r="S181" s="68">
        <f>S178+S173</f>
        <v>162.74979999999999</v>
      </c>
      <c r="T181" s="68">
        <f>T178+T173</f>
        <v>472.81049999999999</v>
      </c>
    </row>
    <row r="182" spans="1:20" s="18" customFormat="1" ht="15" customHeight="1" x14ac:dyDescent="0.3">
      <c r="B182" s="145"/>
      <c r="C182" s="146"/>
      <c r="D182" s="135"/>
      <c r="E182" s="136"/>
      <c r="F182" s="26"/>
      <c r="G182" s="27"/>
      <c r="H182" s="13"/>
      <c r="I182" s="13"/>
      <c r="J182" s="129"/>
      <c r="K182" s="130"/>
      <c r="L182" s="131"/>
      <c r="M182" s="123"/>
      <c r="N182" s="124"/>
      <c r="O182" s="237" t="s">
        <v>30</v>
      </c>
      <c r="P182" s="238"/>
      <c r="Q182" s="26"/>
      <c r="R182" s="26"/>
      <c r="S182" s="26"/>
      <c r="T182" s="26"/>
    </row>
    <row r="183" spans="1:20" s="18" customFormat="1" ht="15" customHeight="1" x14ac:dyDescent="0.3">
      <c r="B183" s="147"/>
      <c r="C183" s="159"/>
      <c r="D183" s="159"/>
      <c r="E183" s="159"/>
      <c r="F183" s="159"/>
      <c r="G183" s="159"/>
      <c r="H183" s="159"/>
      <c r="I183" s="159"/>
      <c r="J183" s="159"/>
      <c r="K183" s="159"/>
      <c r="L183" s="159"/>
      <c r="M183" s="159"/>
      <c r="N183" s="159"/>
      <c r="O183" s="159"/>
      <c r="P183" s="159"/>
      <c r="Q183" s="159"/>
      <c r="R183" s="159"/>
      <c r="S183" s="159"/>
      <c r="T183" s="148"/>
    </row>
    <row r="184" spans="1:20" ht="48" customHeight="1" x14ac:dyDescent="0.3">
      <c r="A184"/>
      <c r="B184" s="216" t="s">
        <v>173</v>
      </c>
      <c r="C184" s="217"/>
      <c r="D184" s="125"/>
      <c r="E184" s="126"/>
      <c r="F184" s="132"/>
      <c r="G184" s="225"/>
      <c r="H184" s="223"/>
      <c r="I184" s="222"/>
      <c r="J184" s="229"/>
      <c r="K184" s="230"/>
      <c r="L184" s="231"/>
      <c r="M184" s="125" t="s">
        <v>14</v>
      </c>
      <c r="N184" s="126"/>
      <c r="O184" s="237" t="s">
        <v>19</v>
      </c>
      <c r="P184" s="238"/>
      <c r="Q184" s="20">
        <f>Q43+Q57+Q87+Q92+Q131+Q155+Q171+Q181+Q72</f>
        <v>7678.6752000000006</v>
      </c>
      <c r="R184" s="20">
        <f>R43+R57+R87+R92+R131+R155+R171+R181+R72</f>
        <v>1629.8665000000001</v>
      </c>
      <c r="S184" s="20">
        <f>S43+S57+S87+S92+S131+S155+S171+S181+S72</f>
        <v>2558.9</v>
      </c>
      <c r="T184" s="20">
        <f>T43+T57+T87+T92+T131+T155+T171+T181+T72</f>
        <v>3489.9087</v>
      </c>
    </row>
    <row r="185" spans="1:20" ht="15" customHeight="1" x14ac:dyDescent="0.3">
      <c r="A185"/>
      <c r="B185" s="218"/>
      <c r="C185" s="219"/>
      <c r="D185" s="157"/>
      <c r="E185" s="158"/>
      <c r="F185" s="134"/>
      <c r="G185" s="226"/>
      <c r="H185" s="224"/>
      <c r="I185" s="222"/>
      <c r="J185" s="232"/>
      <c r="K185" s="233"/>
      <c r="L185" s="234"/>
      <c r="M185" s="157"/>
      <c r="N185" s="158"/>
      <c r="O185" s="237" t="s">
        <v>30</v>
      </c>
      <c r="P185" s="238"/>
      <c r="Q185" s="21">
        <f>Q187</f>
        <v>1337.75</v>
      </c>
      <c r="R185" s="21">
        <f t="shared" ref="R185:T185" si="126">R187</f>
        <v>157.5</v>
      </c>
      <c r="S185" s="21">
        <f t="shared" si="126"/>
        <v>572.75</v>
      </c>
      <c r="T185" s="21">
        <f t="shared" si="126"/>
        <v>607.5</v>
      </c>
    </row>
    <row r="186" spans="1:20" ht="42.6" customHeight="1" x14ac:dyDescent="0.3">
      <c r="A186"/>
      <c r="B186" s="216" t="s">
        <v>41</v>
      </c>
      <c r="C186" s="217"/>
      <c r="D186" s="125"/>
      <c r="E186" s="227"/>
      <c r="F186" s="227"/>
      <c r="G186" s="227"/>
      <c r="H186" s="227"/>
      <c r="I186" s="227"/>
      <c r="J186" s="227"/>
      <c r="K186" s="227"/>
      <c r="L186" s="126"/>
      <c r="M186" s="125" t="s">
        <v>14</v>
      </c>
      <c r="N186" s="126"/>
      <c r="O186" s="237" t="s">
        <v>19</v>
      </c>
      <c r="P186" s="238"/>
      <c r="Q186" s="21">
        <f>Q184</f>
        <v>7678.6752000000006</v>
      </c>
      <c r="R186" s="21">
        <f t="shared" ref="R186:T186" si="127">R184</f>
        <v>1629.8665000000001</v>
      </c>
      <c r="S186" s="21">
        <f t="shared" si="127"/>
        <v>2558.9</v>
      </c>
      <c r="T186" s="21">
        <f t="shared" si="127"/>
        <v>3489.9087</v>
      </c>
    </row>
    <row r="187" spans="1:20" ht="15" customHeight="1" x14ac:dyDescent="0.3">
      <c r="A187"/>
      <c r="B187" s="218"/>
      <c r="C187" s="219"/>
      <c r="D187" s="157"/>
      <c r="E187" s="228"/>
      <c r="F187" s="228"/>
      <c r="G187" s="228"/>
      <c r="H187" s="228"/>
      <c r="I187" s="228"/>
      <c r="J187" s="228"/>
      <c r="K187" s="228"/>
      <c r="L187" s="158"/>
      <c r="M187" s="157"/>
      <c r="N187" s="158"/>
      <c r="O187" s="237" t="s">
        <v>30</v>
      </c>
      <c r="P187" s="238"/>
      <c r="Q187" s="21">
        <f>Q132+Q44+Q74</f>
        <v>1337.75</v>
      </c>
      <c r="R187" s="21">
        <f>R132+R44+R74</f>
        <v>157.5</v>
      </c>
      <c r="S187" s="21">
        <f>S132+S44+S74</f>
        <v>572.75</v>
      </c>
      <c r="T187" s="21">
        <f>T132+T44+T74</f>
        <v>607.5</v>
      </c>
    </row>
    <row r="188" spans="1:20" s="18" customFormat="1" ht="15" customHeight="1" x14ac:dyDescent="0.3">
      <c r="B188" s="99"/>
      <c r="C188" s="99"/>
      <c r="D188" s="100"/>
      <c r="E188" s="100"/>
      <c r="F188" s="100"/>
      <c r="G188" s="100"/>
      <c r="H188" s="100"/>
      <c r="I188" s="100"/>
      <c r="J188" s="107"/>
      <c r="K188" s="107"/>
      <c r="L188" s="107"/>
      <c r="M188" s="100"/>
      <c r="N188" s="100"/>
      <c r="O188" s="107"/>
      <c r="P188" s="107"/>
      <c r="Q188" s="104"/>
      <c r="R188" s="104"/>
      <c r="S188" s="104"/>
      <c r="T188" s="104"/>
    </row>
    <row r="189" spans="1:20" s="18" customFormat="1" ht="15" customHeight="1" x14ac:dyDescent="0.3">
      <c r="B189" s="99"/>
      <c r="C189" s="99"/>
      <c r="D189" s="100"/>
      <c r="E189" s="100"/>
      <c r="F189" s="100"/>
      <c r="G189" s="100"/>
      <c r="H189" s="100"/>
      <c r="I189" s="100"/>
      <c r="J189" s="108"/>
      <c r="K189" s="108"/>
      <c r="L189" s="108"/>
      <c r="M189" s="100"/>
      <c r="N189" s="100"/>
      <c r="O189" s="107"/>
      <c r="P189" s="107"/>
      <c r="Q189" s="104"/>
      <c r="R189" s="104"/>
      <c r="S189" s="104"/>
      <c r="T189" s="104"/>
    </row>
    <row r="190" spans="1:20" s="18" customFormat="1" ht="15" customHeight="1" x14ac:dyDescent="0.3">
      <c r="B190" s="99"/>
      <c r="C190" s="99"/>
      <c r="D190" s="100"/>
      <c r="E190" s="100"/>
      <c r="F190" s="100"/>
      <c r="G190" s="100"/>
      <c r="H190" s="100"/>
      <c r="I190" s="100"/>
      <c r="J190" s="107"/>
      <c r="K190" s="107"/>
      <c r="L190" s="109"/>
      <c r="M190" s="102"/>
      <c r="N190" s="101"/>
      <c r="O190" s="278"/>
      <c r="P190" s="279"/>
      <c r="Q190" s="103"/>
      <c r="R190" s="103"/>
      <c r="S190" s="103"/>
      <c r="T190" s="103"/>
    </row>
  </sheetData>
  <mergeCells count="718">
    <mergeCell ref="D89:E89"/>
    <mergeCell ref="D155:E156"/>
    <mergeCell ref="J91:L91"/>
    <mergeCell ref="M91:N91"/>
    <mergeCell ref="M129:N129"/>
    <mergeCell ref="O129:P129"/>
    <mergeCell ref="D126:E126"/>
    <mergeCell ref="B133:T133"/>
    <mergeCell ref="B94:C130"/>
    <mergeCell ref="O148:P148"/>
    <mergeCell ref="D106:E106"/>
    <mergeCell ref="J104:L104"/>
    <mergeCell ref="M104:N104"/>
    <mergeCell ref="D107:E107"/>
    <mergeCell ref="J107:L107"/>
    <mergeCell ref="M107:N107"/>
    <mergeCell ref="B134:C154"/>
    <mergeCell ref="D90:E90"/>
    <mergeCell ref="O90:P90"/>
    <mergeCell ref="M92:N92"/>
    <mergeCell ref="O92:P92"/>
    <mergeCell ref="O152:P152"/>
    <mergeCell ref="J151:L151"/>
    <mergeCell ref="M148:N148"/>
    <mergeCell ref="R72:R73"/>
    <mergeCell ref="Q72:Q73"/>
    <mergeCell ref="M171:N171"/>
    <mergeCell ref="D104:E104"/>
    <mergeCell ref="O95:P95"/>
    <mergeCell ref="J115:L115"/>
    <mergeCell ref="J102:L102"/>
    <mergeCell ref="M94:N94"/>
    <mergeCell ref="M162:N162"/>
    <mergeCell ref="J162:L162"/>
    <mergeCell ref="O167:P167"/>
    <mergeCell ref="D162:E162"/>
    <mergeCell ref="D161:E161"/>
    <mergeCell ref="D150:E150"/>
    <mergeCell ref="J150:L150"/>
    <mergeCell ref="M150:N150"/>
    <mergeCell ref="O150:P150"/>
    <mergeCell ref="D149:E149"/>
    <mergeCell ref="D151:E151"/>
    <mergeCell ref="D153:E153"/>
    <mergeCell ref="J153:L153"/>
    <mergeCell ref="M153:N153"/>
    <mergeCell ref="O155:P155"/>
    <mergeCell ref="M151:N151"/>
    <mergeCell ref="D85:E85"/>
    <mergeCell ref="Q85:Q86"/>
    <mergeCell ref="B76:C86"/>
    <mergeCell ref="O85:P86"/>
    <mergeCell ref="D78:E80"/>
    <mergeCell ref="M138:N138"/>
    <mergeCell ref="O138:P138"/>
    <mergeCell ref="J138:L138"/>
    <mergeCell ref="D129:E129"/>
    <mergeCell ref="J129:L129"/>
    <mergeCell ref="D125:E125"/>
    <mergeCell ref="J125:L125"/>
    <mergeCell ref="D131:E132"/>
    <mergeCell ref="M130:N130"/>
    <mergeCell ref="O130:P130"/>
    <mergeCell ref="D135:E135"/>
    <mergeCell ref="J135:L135"/>
    <mergeCell ref="M135:N135"/>
    <mergeCell ref="O128:P128"/>
    <mergeCell ref="M72:N72"/>
    <mergeCell ref="J71:L71"/>
    <mergeCell ref="D81:E81"/>
    <mergeCell ref="O79:P79"/>
    <mergeCell ref="M81:N81"/>
    <mergeCell ref="O81:P81"/>
    <mergeCell ref="D83:E83"/>
    <mergeCell ref="J82:L82"/>
    <mergeCell ref="D84:E84"/>
    <mergeCell ref="M77:N77"/>
    <mergeCell ref="O77:P77"/>
    <mergeCell ref="J80:L80"/>
    <mergeCell ref="J77:L77"/>
    <mergeCell ref="O71:P71"/>
    <mergeCell ref="J76:L76"/>
    <mergeCell ref="O76:P76"/>
    <mergeCell ref="J74:L74"/>
    <mergeCell ref="M74:N74"/>
    <mergeCell ref="D74:E74"/>
    <mergeCell ref="O74:P74"/>
    <mergeCell ref="J64:L64"/>
    <mergeCell ref="M64:N64"/>
    <mergeCell ref="O64:P64"/>
    <mergeCell ref="M67:N67"/>
    <mergeCell ref="O67:P67"/>
    <mergeCell ref="O46:P46"/>
    <mergeCell ref="D69:E69"/>
    <mergeCell ref="J61:L61"/>
    <mergeCell ref="O61:P61"/>
    <mergeCell ref="O60:P60"/>
    <mergeCell ref="J47:L47"/>
    <mergeCell ref="M47:N47"/>
    <mergeCell ref="J63:L63"/>
    <mergeCell ref="J66:L67"/>
    <mergeCell ref="M65:N65"/>
    <mergeCell ref="M69:N69"/>
    <mergeCell ref="J70:L70"/>
    <mergeCell ref="D65:E65"/>
    <mergeCell ref="D64:E64"/>
    <mergeCell ref="O68:P68"/>
    <mergeCell ref="J69:L69"/>
    <mergeCell ref="O69:P69"/>
    <mergeCell ref="B43:C43"/>
    <mergeCell ref="D43:E43"/>
    <mergeCell ref="J43:L43"/>
    <mergeCell ref="M43:N43"/>
    <mergeCell ref="D60:E60"/>
    <mergeCell ref="J60:L60"/>
    <mergeCell ref="M60:N60"/>
    <mergeCell ref="I61:I63"/>
    <mergeCell ref="H61:H63"/>
    <mergeCell ref="G61:G63"/>
    <mergeCell ref="F61:F63"/>
    <mergeCell ref="D61:E63"/>
    <mergeCell ref="J68:L68"/>
    <mergeCell ref="O65:P65"/>
    <mergeCell ref="B59:C70"/>
    <mergeCell ref="O63:P63"/>
    <mergeCell ref="D70:E70"/>
    <mergeCell ref="M61:N61"/>
    <mergeCell ref="B71:C71"/>
    <mergeCell ref="B72:C74"/>
    <mergeCell ref="B44:C44"/>
    <mergeCell ref="O44:P44"/>
    <mergeCell ref="M46:N46"/>
    <mergeCell ref="O47:P47"/>
    <mergeCell ref="D68:E68"/>
    <mergeCell ref="D66:E66"/>
    <mergeCell ref="M66:N66"/>
    <mergeCell ref="O66:P66"/>
    <mergeCell ref="M68:N68"/>
    <mergeCell ref="O49:P49"/>
    <mergeCell ref="O59:P59"/>
    <mergeCell ref="B58:T58"/>
    <mergeCell ref="D67:E67"/>
    <mergeCell ref="B57:C57"/>
    <mergeCell ref="J59:L59"/>
    <mergeCell ref="J62:L62"/>
    <mergeCell ref="M62:N62"/>
    <mergeCell ref="O62:P62"/>
    <mergeCell ref="M49:N49"/>
    <mergeCell ref="M57:N57"/>
    <mergeCell ref="J53:L53"/>
    <mergeCell ref="O53:P53"/>
    <mergeCell ref="O149:P149"/>
    <mergeCell ref="O151:P151"/>
    <mergeCell ref="D146:E146"/>
    <mergeCell ref="J146:L146"/>
    <mergeCell ref="M146:N146"/>
    <mergeCell ref="O146:P146"/>
    <mergeCell ref="D148:E148"/>
    <mergeCell ref="J148:L148"/>
    <mergeCell ref="M127:N127"/>
    <mergeCell ref="O131:P131"/>
    <mergeCell ref="M132:N132"/>
    <mergeCell ref="M131:N131"/>
    <mergeCell ref="J132:L132"/>
    <mergeCell ref="J131:L131"/>
    <mergeCell ref="O132:P132"/>
    <mergeCell ref="O134:P134"/>
    <mergeCell ref="D138:E138"/>
    <mergeCell ref="J136:L136"/>
    <mergeCell ref="D140:E140"/>
    <mergeCell ref="J140:L140"/>
    <mergeCell ref="M140:N140"/>
    <mergeCell ref="O140:P140"/>
    <mergeCell ref="D145:E145"/>
    <mergeCell ref="J145:L145"/>
    <mergeCell ref="M145:N145"/>
    <mergeCell ref="O145:P145"/>
    <mergeCell ref="D130:E130"/>
    <mergeCell ref="J130:L130"/>
    <mergeCell ref="D134:E134"/>
    <mergeCell ref="J134:L134"/>
    <mergeCell ref="M136:N136"/>
    <mergeCell ref="M134:N134"/>
    <mergeCell ref="O137:P137"/>
    <mergeCell ref="M137:N137"/>
    <mergeCell ref="O135:P135"/>
    <mergeCell ref="D136:E136"/>
    <mergeCell ref="O136:P136"/>
    <mergeCell ref="J137:L137"/>
    <mergeCell ref="D137:E137"/>
    <mergeCell ref="D160:E160"/>
    <mergeCell ref="J160:L160"/>
    <mergeCell ref="O153:P153"/>
    <mergeCell ref="M144:N144"/>
    <mergeCell ref="O144:P144"/>
    <mergeCell ref="D141:E141"/>
    <mergeCell ref="J141:L141"/>
    <mergeCell ref="M141:N141"/>
    <mergeCell ref="O141:P141"/>
    <mergeCell ref="D142:E142"/>
    <mergeCell ref="J142:L142"/>
    <mergeCell ref="M142:N142"/>
    <mergeCell ref="O142:P142"/>
    <mergeCell ref="D143:E143"/>
    <mergeCell ref="J143:L143"/>
    <mergeCell ref="M143:N143"/>
    <mergeCell ref="D144:E144"/>
    <mergeCell ref="J144:L144"/>
    <mergeCell ref="O143:P143"/>
    <mergeCell ref="D152:E152"/>
    <mergeCell ref="J152:L152"/>
    <mergeCell ref="M152:N152"/>
    <mergeCell ref="J149:L149"/>
    <mergeCell ref="M149:N149"/>
    <mergeCell ref="O180:P180"/>
    <mergeCell ref="J178:L178"/>
    <mergeCell ref="M178:N178"/>
    <mergeCell ref="O178:P178"/>
    <mergeCell ref="D178:E178"/>
    <mergeCell ref="D179:E179"/>
    <mergeCell ref="J179:L179"/>
    <mergeCell ref="M179:N179"/>
    <mergeCell ref="D177:E177"/>
    <mergeCell ref="J177:L177"/>
    <mergeCell ref="D176:E176"/>
    <mergeCell ref="J176:L176"/>
    <mergeCell ref="M176:N176"/>
    <mergeCell ref="O179:P179"/>
    <mergeCell ref="O176:P176"/>
    <mergeCell ref="O177:P177"/>
    <mergeCell ref="M177:N177"/>
    <mergeCell ref="J175:L175"/>
    <mergeCell ref="M175:N175"/>
    <mergeCell ref="O175:P175"/>
    <mergeCell ref="O173:P173"/>
    <mergeCell ref="J174:L174"/>
    <mergeCell ref="D173:E173"/>
    <mergeCell ref="B172:T172"/>
    <mergeCell ref="M169:N169"/>
    <mergeCell ref="O171:P171"/>
    <mergeCell ref="J171:L171"/>
    <mergeCell ref="D170:E170"/>
    <mergeCell ref="O170:P170"/>
    <mergeCell ref="D169:E169"/>
    <mergeCell ref="J169:L169"/>
    <mergeCell ref="D174:E174"/>
    <mergeCell ref="J173:L173"/>
    <mergeCell ref="M173:N173"/>
    <mergeCell ref="M174:N174"/>
    <mergeCell ref="B171:C171"/>
    <mergeCell ref="D171:E171"/>
    <mergeCell ref="O174:P174"/>
    <mergeCell ref="B158:C170"/>
    <mergeCell ref="B173:C180"/>
    <mergeCell ref="D175:E175"/>
    <mergeCell ref="D180:E180"/>
    <mergeCell ref="J180:L180"/>
    <mergeCell ref="M180:N180"/>
    <mergeCell ref="O107:P107"/>
    <mergeCell ref="M103:N103"/>
    <mergeCell ref="O103:P103"/>
    <mergeCell ref="O112:P112"/>
    <mergeCell ref="M116:N116"/>
    <mergeCell ref="O116:P116"/>
    <mergeCell ref="M110:N110"/>
    <mergeCell ref="J110:L111"/>
    <mergeCell ref="D105:E105"/>
    <mergeCell ref="J106:L106"/>
    <mergeCell ref="M106:N106"/>
    <mergeCell ref="O106:P106"/>
    <mergeCell ref="J108:L108"/>
    <mergeCell ref="M114:N114"/>
    <mergeCell ref="D113:E113"/>
    <mergeCell ref="J113:L113"/>
    <mergeCell ref="J105:L105"/>
    <mergeCell ref="O104:P104"/>
    <mergeCell ref="O115:P115"/>
    <mergeCell ref="M108:N108"/>
    <mergeCell ref="O108:P108"/>
    <mergeCell ref="O109:P109"/>
    <mergeCell ref="D108:E108"/>
    <mergeCell ref="O114:P114"/>
    <mergeCell ref="M105:N105"/>
    <mergeCell ref="O105:P105"/>
    <mergeCell ref="O94:P94"/>
    <mergeCell ref="M79:N79"/>
    <mergeCell ref="B75:T75"/>
    <mergeCell ref="D76:E76"/>
    <mergeCell ref="M99:N99"/>
    <mergeCell ref="M100:N100"/>
    <mergeCell ref="O100:P100"/>
    <mergeCell ref="J100:L100"/>
    <mergeCell ref="D98:E98"/>
    <mergeCell ref="J98:L98"/>
    <mergeCell ref="M98:N98"/>
    <mergeCell ref="O99:P99"/>
    <mergeCell ref="O98:P98"/>
    <mergeCell ref="D100:E100"/>
    <mergeCell ref="J83:L83"/>
    <mergeCell ref="M83:N83"/>
    <mergeCell ref="O83:P83"/>
    <mergeCell ref="J90:L90"/>
    <mergeCell ref="M87:N87"/>
    <mergeCell ref="D103:E103"/>
    <mergeCell ref="J103:L103"/>
    <mergeCell ref="D87:E87"/>
    <mergeCell ref="M97:N97"/>
    <mergeCell ref="O97:P97"/>
    <mergeCell ref="O96:P96"/>
    <mergeCell ref="J96:L96"/>
    <mergeCell ref="D96:E96"/>
    <mergeCell ref="D95:E95"/>
    <mergeCell ref="M78:N78"/>
    <mergeCell ref="B93:T93"/>
    <mergeCell ref="D94:E94"/>
    <mergeCell ref="J97:L97"/>
    <mergeCell ref="M90:N90"/>
    <mergeCell ref="O82:P82"/>
    <mergeCell ref="J84:L84"/>
    <mergeCell ref="M84:N84"/>
    <mergeCell ref="O84:P84"/>
    <mergeCell ref="M82:N82"/>
    <mergeCell ref="J95:L95"/>
    <mergeCell ref="M95:N95"/>
    <mergeCell ref="J87:L87"/>
    <mergeCell ref="M85:N86"/>
    <mergeCell ref="O78:P78"/>
    <mergeCell ref="R85:R86"/>
    <mergeCell ref="S85:S86"/>
    <mergeCell ref="T85:T86"/>
    <mergeCell ref="O187:P187"/>
    <mergeCell ref="M181:N181"/>
    <mergeCell ref="O181:P181"/>
    <mergeCell ref="I184:I185"/>
    <mergeCell ref="H184:H185"/>
    <mergeCell ref="G184:G185"/>
    <mergeCell ref="F184:F185"/>
    <mergeCell ref="M186:N187"/>
    <mergeCell ref="B183:T183"/>
    <mergeCell ref="B186:C187"/>
    <mergeCell ref="D186:L187"/>
    <mergeCell ref="D184:E185"/>
    <mergeCell ref="B184:C185"/>
    <mergeCell ref="J184:L185"/>
    <mergeCell ref="M184:N185"/>
    <mergeCell ref="B182:C182"/>
    <mergeCell ref="D182:E182"/>
    <mergeCell ref="J182:L182"/>
    <mergeCell ref="O182:P182"/>
    <mergeCell ref="O185:P185"/>
    <mergeCell ref="M182:N182"/>
    <mergeCell ref="B181:C181"/>
    <mergeCell ref="O186:P186"/>
    <mergeCell ref="O184:P184"/>
    <mergeCell ref="D181:E181"/>
    <mergeCell ref="M160:N160"/>
    <mergeCell ref="O160:P160"/>
    <mergeCell ref="J181:L181"/>
    <mergeCell ref="D168:E168"/>
    <mergeCell ref="J168:L168"/>
    <mergeCell ref="M168:N168"/>
    <mergeCell ref="O168:P168"/>
    <mergeCell ref="J161:L161"/>
    <mergeCell ref="D167:E167"/>
    <mergeCell ref="J167:L167"/>
    <mergeCell ref="M167:N167"/>
    <mergeCell ref="M161:N161"/>
    <mergeCell ref="O161:P161"/>
    <mergeCell ref="O162:P162"/>
    <mergeCell ref="O169:P169"/>
    <mergeCell ref="J170:L170"/>
    <mergeCell ref="M170:N170"/>
    <mergeCell ref="B155:C156"/>
    <mergeCell ref="D159:E159"/>
    <mergeCell ref="D158:E158"/>
    <mergeCell ref="J158:L158"/>
    <mergeCell ref="M158:N158"/>
    <mergeCell ref="O158:P158"/>
    <mergeCell ref="O154:P154"/>
    <mergeCell ref="D154:E154"/>
    <mergeCell ref="J154:L154"/>
    <mergeCell ref="M154:N154"/>
    <mergeCell ref="J155:L155"/>
    <mergeCell ref="M155:N155"/>
    <mergeCell ref="J159:L159"/>
    <mergeCell ref="B157:T157"/>
    <mergeCell ref="J156:L156"/>
    <mergeCell ref="M156:N156"/>
    <mergeCell ref="O156:P156"/>
    <mergeCell ref="M159:N159"/>
    <mergeCell ref="O159:P159"/>
    <mergeCell ref="B131:C132"/>
    <mergeCell ref="O125:P125"/>
    <mergeCell ref="M123:N123"/>
    <mergeCell ref="O123:P123"/>
    <mergeCell ref="O117:P117"/>
    <mergeCell ref="M125:N125"/>
    <mergeCell ref="M121:N121"/>
    <mergeCell ref="J120:L120"/>
    <mergeCell ref="M120:N120"/>
    <mergeCell ref="O119:P119"/>
    <mergeCell ref="J119:L119"/>
    <mergeCell ref="D127:E127"/>
    <mergeCell ref="J127:L127"/>
    <mergeCell ref="O127:P127"/>
    <mergeCell ref="D117:E117"/>
    <mergeCell ref="J117:L117"/>
    <mergeCell ref="O126:P126"/>
    <mergeCell ref="J128:L128"/>
    <mergeCell ref="M128:N128"/>
    <mergeCell ref="D128:E128"/>
    <mergeCell ref="D121:E121"/>
    <mergeCell ref="J121:L121"/>
    <mergeCell ref="O124:P124"/>
    <mergeCell ref="D124:E124"/>
    <mergeCell ref="I9:K9"/>
    <mergeCell ref="S11:S12"/>
    <mergeCell ref="L9:M9"/>
    <mergeCell ref="Q10:Q12"/>
    <mergeCell ref="J38:L38"/>
    <mergeCell ref="M38:N38"/>
    <mergeCell ref="O38:P38"/>
    <mergeCell ref="J36:L36"/>
    <mergeCell ref="D10:E12"/>
    <mergeCell ref="F10:I10"/>
    <mergeCell ref="M27:N27"/>
    <mergeCell ref="O27:P27"/>
    <mergeCell ref="M28:N28"/>
    <mergeCell ref="O30:P30"/>
    <mergeCell ref="J34:L34"/>
    <mergeCell ref="M34:N34"/>
    <mergeCell ref="O34:P34"/>
    <mergeCell ref="J33:L33"/>
    <mergeCell ref="D33:E33"/>
    <mergeCell ref="D35:E38"/>
    <mergeCell ref="J35:L35"/>
    <mergeCell ref="J10:L12"/>
    <mergeCell ref="M37:N37"/>
    <mergeCell ref="O37:P37"/>
    <mergeCell ref="J14:L14"/>
    <mergeCell ref="O15:P15"/>
    <mergeCell ref="M15:N15"/>
    <mergeCell ref="J26:L26"/>
    <mergeCell ref="D14:E14"/>
    <mergeCell ref="O14:P14"/>
    <mergeCell ref="M14:N14"/>
    <mergeCell ref="D15:E15"/>
    <mergeCell ref="O31:P31"/>
    <mergeCell ref="J15:L15"/>
    <mergeCell ref="M19:N19"/>
    <mergeCell ref="O19:P19"/>
    <mergeCell ref="D20:E20"/>
    <mergeCell ref="J20:L20"/>
    <mergeCell ref="M20:N20"/>
    <mergeCell ref="O20:P20"/>
    <mergeCell ref="D24:E24"/>
    <mergeCell ref="J24:L24"/>
    <mergeCell ref="M24:N24"/>
    <mergeCell ref="O24:P24"/>
    <mergeCell ref="D21:E21"/>
    <mergeCell ref="D30:E30"/>
    <mergeCell ref="J30:L30"/>
    <mergeCell ref="D26:E26"/>
    <mergeCell ref="M26:N26"/>
    <mergeCell ref="O26:P26"/>
    <mergeCell ref="D34:E34"/>
    <mergeCell ref="D27:E27"/>
    <mergeCell ref="J27:L27"/>
    <mergeCell ref="O28:P28"/>
    <mergeCell ref="D29:E29"/>
    <mergeCell ref="J29:L29"/>
    <mergeCell ref="M29:N29"/>
    <mergeCell ref="O29:P29"/>
    <mergeCell ref="D28:E28"/>
    <mergeCell ref="J28:L28"/>
    <mergeCell ref="O33:P33"/>
    <mergeCell ref="M33:N33"/>
    <mergeCell ref="O32:P32"/>
    <mergeCell ref="B3:J4"/>
    <mergeCell ref="B5:J5"/>
    <mergeCell ref="K5:T5"/>
    <mergeCell ref="R3:S3"/>
    <mergeCell ref="R4:S4"/>
    <mergeCell ref="B13:C13"/>
    <mergeCell ref="D13:E13"/>
    <mergeCell ref="J13:L13"/>
    <mergeCell ref="M13:N13"/>
    <mergeCell ref="O13:P13"/>
    <mergeCell ref="M10:N12"/>
    <mergeCell ref="O10:P12"/>
    <mergeCell ref="R10:T10"/>
    <mergeCell ref="F11:F12"/>
    <mergeCell ref="G11:I11"/>
    <mergeCell ref="R11:R12"/>
    <mergeCell ref="C9:D9"/>
    <mergeCell ref="E9:H9"/>
    <mergeCell ref="T11:T12"/>
    <mergeCell ref="B6:T6"/>
    <mergeCell ref="B8:T8"/>
    <mergeCell ref="B7:T7"/>
    <mergeCell ref="B10:C12"/>
    <mergeCell ref="P9:T9"/>
    <mergeCell ref="O120:P120"/>
    <mergeCell ref="O121:P121"/>
    <mergeCell ref="D109:E109"/>
    <mergeCell ref="M115:N115"/>
    <mergeCell ref="D114:E114"/>
    <mergeCell ref="D116:E116"/>
    <mergeCell ref="J116:L116"/>
    <mergeCell ref="J114:L114"/>
    <mergeCell ref="D110:E111"/>
    <mergeCell ref="D112:E112"/>
    <mergeCell ref="J112:L112"/>
    <mergeCell ref="M112:N112"/>
    <mergeCell ref="J109:L109"/>
    <mergeCell ref="M109:N109"/>
    <mergeCell ref="M119:N119"/>
    <mergeCell ref="D115:E115"/>
    <mergeCell ref="O118:P118"/>
    <mergeCell ref="D120:E120"/>
    <mergeCell ref="O110:P110"/>
    <mergeCell ref="M111:N111"/>
    <mergeCell ref="O111:P111"/>
    <mergeCell ref="M113:N113"/>
    <mergeCell ref="O113:P113"/>
    <mergeCell ref="D119:E119"/>
    <mergeCell ref="J126:L126"/>
    <mergeCell ref="M126:N126"/>
    <mergeCell ref="D118:E118"/>
    <mergeCell ref="J118:L118"/>
    <mergeCell ref="M118:N118"/>
    <mergeCell ref="J124:L124"/>
    <mergeCell ref="M124:N124"/>
    <mergeCell ref="D122:E122"/>
    <mergeCell ref="T72:T73"/>
    <mergeCell ref="S72:S73"/>
    <mergeCell ref="O122:P122"/>
    <mergeCell ref="M122:N122"/>
    <mergeCell ref="D123:E123"/>
    <mergeCell ref="J123:L123"/>
    <mergeCell ref="J122:L122"/>
    <mergeCell ref="D99:E99"/>
    <mergeCell ref="J99:L99"/>
    <mergeCell ref="D102:E102"/>
    <mergeCell ref="J101:L101"/>
    <mergeCell ref="M101:N101"/>
    <mergeCell ref="O101:P101"/>
    <mergeCell ref="M102:N102"/>
    <mergeCell ref="O102:P102"/>
    <mergeCell ref="D101:E101"/>
    <mergeCell ref="D97:E97"/>
    <mergeCell ref="B92:C92"/>
    <mergeCell ref="O87:P87"/>
    <mergeCell ref="O91:P91"/>
    <mergeCell ref="B88:T88"/>
    <mergeCell ref="B87:C87"/>
    <mergeCell ref="M76:N76"/>
    <mergeCell ref="J89:L89"/>
    <mergeCell ref="M89:N89"/>
    <mergeCell ref="O89:P89"/>
    <mergeCell ref="J94:L94"/>
    <mergeCell ref="J79:L79"/>
    <mergeCell ref="M80:N80"/>
    <mergeCell ref="O80:P80"/>
    <mergeCell ref="D82:E82"/>
    <mergeCell ref="J81:L81"/>
    <mergeCell ref="J85:L86"/>
    <mergeCell ref="D86:E86"/>
    <mergeCell ref="D92:E92"/>
    <mergeCell ref="J92:L92"/>
    <mergeCell ref="D91:E91"/>
    <mergeCell ref="B89:C91"/>
    <mergeCell ref="D77:E77"/>
    <mergeCell ref="M96:N96"/>
    <mergeCell ref="O40:P40"/>
    <mergeCell ref="M35:N35"/>
    <mergeCell ref="O35:P35"/>
    <mergeCell ref="M59:N59"/>
    <mergeCell ref="D49:E49"/>
    <mergeCell ref="J49:L49"/>
    <mergeCell ref="M32:N32"/>
    <mergeCell ref="M36:N36"/>
    <mergeCell ref="J37:L37"/>
    <mergeCell ref="B45:T45"/>
    <mergeCell ref="D46:E46"/>
    <mergeCell ref="J46:L46"/>
    <mergeCell ref="M39:N39"/>
    <mergeCell ref="O39:P39"/>
    <mergeCell ref="D40:E40"/>
    <mergeCell ref="J40:L40"/>
    <mergeCell ref="M40:N40"/>
    <mergeCell ref="D39:E39"/>
    <mergeCell ref="J39:L39"/>
    <mergeCell ref="O36:P36"/>
    <mergeCell ref="O43:P43"/>
    <mergeCell ref="O57:P57"/>
    <mergeCell ref="O48:P48"/>
    <mergeCell ref="B42:C42"/>
    <mergeCell ref="J41:L41"/>
    <mergeCell ref="M41:N41"/>
    <mergeCell ref="O41:P41"/>
    <mergeCell ref="D73:E73"/>
    <mergeCell ref="J42:L42"/>
    <mergeCell ref="M42:N42"/>
    <mergeCell ref="O42:P42"/>
    <mergeCell ref="D53:E53"/>
    <mergeCell ref="J44:L44"/>
    <mergeCell ref="M44:N44"/>
    <mergeCell ref="J48:L48"/>
    <mergeCell ref="M48:N48"/>
    <mergeCell ref="D57:E57"/>
    <mergeCell ref="J57:L57"/>
    <mergeCell ref="D44:E44"/>
    <mergeCell ref="D59:E59"/>
    <mergeCell ref="M53:N53"/>
    <mergeCell ref="M63:N63"/>
    <mergeCell ref="D72:E72"/>
    <mergeCell ref="O72:P73"/>
    <mergeCell ref="J73:L73"/>
    <mergeCell ref="J65:L65"/>
    <mergeCell ref="M70:N70"/>
    <mergeCell ref="O70:P70"/>
    <mergeCell ref="J21:L21"/>
    <mergeCell ref="M21:N21"/>
    <mergeCell ref="O21:P21"/>
    <mergeCell ref="D22:E22"/>
    <mergeCell ref="J22:L22"/>
    <mergeCell ref="M22:N22"/>
    <mergeCell ref="O22:P22"/>
    <mergeCell ref="D23:E23"/>
    <mergeCell ref="J23:L23"/>
    <mergeCell ref="M23:N23"/>
    <mergeCell ref="O23:P23"/>
    <mergeCell ref="D19:E19"/>
    <mergeCell ref="J19:L19"/>
    <mergeCell ref="D16:E16"/>
    <mergeCell ref="J16:L16"/>
    <mergeCell ref="M16:N16"/>
    <mergeCell ref="O16:P16"/>
    <mergeCell ref="D17:E17"/>
    <mergeCell ref="J17:L17"/>
    <mergeCell ref="M17:N17"/>
    <mergeCell ref="O17:P17"/>
    <mergeCell ref="D18:E18"/>
    <mergeCell ref="J18:L18"/>
    <mergeCell ref="M18:N18"/>
    <mergeCell ref="O18:P18"/>
    <mergeCell ref="D25:E25"/>
    <mergeCell ref="J25:L25"/>
    <mergeCell ref="M25:N25"/>
    <mergeCell ref="O25:P25"/>
    <mergeCell ref="D71:E71"/>
    <mergeCell ref="M117:N117"/>
    <mergeCell ref="M71:N71"/>
    <mergeCell ref="J78:L78"/>
    <mergeCell ref="D139:E139"/>
    <mergeCell ref="J139:L139"/>
    <mergeCell ref="M139:N139"/>
    <mergeCell ref="O139:P139"/>
    <mergeCell ref="M30:N30"/>
    <mergeCell ref="D31:E31"/>
    <mergeCell ref="J31:L31"/>
    <mergeCell ref="M31:N31"/>
    <mergeCell ref="D32:E32"/>
    <mergeCell ref="J32:L32"/>
    <mergeCell ref="M73:N73"/>
    <mergeCell ref="J72:L72"/>
    <mergeCell ref="D42:E42"/>
    <mergeCell ref="D47:E47"/>
    <mergeCell ref="D41:E41"/>
    <mergeCell ref="J52:L52"/>
    <mergeCell ref="B14:C41"/>
    <mergeCell ref="J165:L165"/>
    <mergeCell ref="M165:N165"/>
    <mergeCell ref="O165:P165"/>
    <mergeCell ref="J166:L166"/>
    <mergeCell ref="M166:N166"/>
    <mergeCell ref="O166:P166"/>
    <mergeCell ref="I163:I166"/>
    <mergeCell ref="H163:H166"/>
    <mergeCell ref="G163:G166"/>
    <mergeCell ref="F163:F166"/>
    <mergeCell ref="D163:E166"/>
    <mergeCell ref="D147:E147"/>
    <mergeCell ref="J147:L147"/>
    <mergeCell ref="M147:N147"/>
    <mergeCell ref="O147:P147"/>
    <mergeCell ref="J163:L163"/>
    <mergeCell ref="M163:N163"/>
    <mergeCell ref="O163:P163"/>
    <mergeCell ref="J164:L164"/>
    <mergeCell ref="M164:N164"/>
    <mergeCell ref="O164:P164"/>
    <mergeCell ref="J50:L50"/>
    <mergeCell ref="J51:L51"/>
    <mergeCell ref="B46:C56"/>
    <mergeCell ref="D56:E56"/>
    <mergeCell ref="J56:L56"/>
    <mergeCell ref="M56:N56"/>
    <mergeCell ref="O56:P56"/>
    <mergeCell ref="D55:E55"/>
    <mergeCell ref="J55:L55"/>
    <mergeCell ref="M55:N55"/>
    <mergeCell ref="O55:P55"/>
    <mergeCell ref="D54:E54"/>
    <mergeCell ref="J54:L54"/>
    <mergeCell ref="M54:N54"/>
    <mergeCell ref="O54:P54"/>
    <mergeCell ref="D50:E50"/>
    <mergeCell ref="D51:E51"/>
    <mergeCell ref="D52:E52"/>
    <mergeCell ref="M51:N51"/>
    <mergeCell ref="M52:N52"/>
    <mergeCell ref="M50:N50"/>
    <mergeCell ref="O50:P50"/>
    <mergeCell ref="O51:P51"/>
    <mergeCell ref="O52:P52"/>
    <mergeCell ref="D48:E48"/>
  </mergeCells>
  <printOptions horizontalCentered="1"/>
  <pageMargins left="0.23622047244094491" right="0.23622047244094491" top="0.47244094488188981" bottom="0.31496062992125984" header="0.31496062992125984" footer="0.31496062992125984"/>
  <pageSetup paperSize="9" scale="66" orientation="landscape" r:id="rId1"/>
  <headerFooter differentFirst="1">
    <oddHeader>&amp;C&amp;P</oddHeader>
  </headerFooter>
  <rowBreaks count="4" manualBreakCount="4">
    <brk id="152" min="1" max="19" man="1"/>
    <brk id="161" min="1" max="19" man="1"/>
    <brk id="168" min="1" max="19" man="1"/>
    <brk id="192"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Лист1!_GoBack</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Герасимова Оксана Анатоліївна</dc:creator>
  <cp:lastModifiedBy>Тищенко Алексей Валерьевич</cp:lastModifiedBy>
  <cp:lastPrinted>2017-12-01T09:48:32Z</cp:lastPrinted>
  <dcterms:created xsi:type="dcterms:W3CDTF">2017-07-10T13:31:19Z</dcterms:created>
  <dcterms:modified xsi:type="dcterms:W3CDTF">2017-12-04T12:36:34Z</dcterms:modified>
</cp:coreProperties>
</file>