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425" tabRatio="837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6.2. Інша інфо_2 (2)" sheetId="9" r:id="rId9"/>
  </sheets>
  <externalReferences>
    <externalReference r:id="rId12"/>
    <externalReference r:id="rId13"/>
  </externalReferences>
  <definedNames>
    <definedName name="__123Graph_XGRAPH3" hidden="1">'[1]GDP'!#REF!</definedName>
    <definedName name="bfh" localSheetId="6" hidden="1">{#N/A,#N/A,FALSE,"Kv1F"}</definedName>
    <definedName name="bfh" localSheetId="8" hidden="1">{#N/A,#N/A,FALSE,"Kv1F"}</definedName>
    <definedName name="bfh" hidden="1">{#N/A,#N/A,FALSE,"Kv1F"}</definedName>
    <definedName name="fyu" localSheetId="6" hidden="1">{#N/A,#N/A,FALSE,"Kv1F"}</definedName>
    <definedName name="fyu" localSheetId="8" hidden="1">{#N/A,#N/A,FALSE,"Kv1F"}</definedName>
    <definedName name="fyu" hidden="1">{#N/A,#N/A,FALSE,"Kv1F"}</definedName>
    <definedName name="jhgf" localSheetId="6" hidden="1">{#N/A,#N/A,FALSE,"Kv1F"}</definedName>
    <definedName name="jhgf" localSheetId="8" hidden="1">{#N/A,#N/A,FALSE,"Kv1F"}</definedName>
    <definedName name="jhgf" hidden="1">{#N/A,#N/A,FALSE,"Kv1F"}</definedName>
    <definedName name="uk" localSheetId="6" hidden="1">{#N/A,#N/A,FALSE,"Kv1F"}</definedName>
    <definedName name="uk" localSheetId="8" hidden="1">{#N/A,#N/A,FALSE,"Kv1F"}</definedName>
    <definedName name="uk" hidden="1">{#N/A,#N/A,FALSE,"Kv1F"}</definedName>
    <definedName name="wrn.Kv1F_Полний_исходник." localSheetId="6" hidden="1">{#N/A,#N/A,FALSE,"Kv1F"}</definedName>
    <definedName name="wrn.Kv1F_Полний_исходник." localSheetId="8" hidden="1">{#N/A,#N/A,FALSE,"Kv1F"}</definedName>
    <definedName name="wrn.Kv1F_Полний_исходник." hidden="1">{#N/A,#N/A,FALSE,"Kv1F"}</definedName>
    <definedName name="yk" localSheetId="6" hidden="1">{#N/A,#N/A,FALSE,"Kv1F"}</definedName>
    <definedName name="yk" localSheetId="8" hidden="1">{#N/A,#N/A,FALSE,"Kv1F"}</definedName>
    <definedName name="yk" hidden="1">{#N/A,#N/A,FALSE,"Kv1F"}</definedName>
    <definedName name="ддд" localSheetId="6" hidden="1">{#N/A,#N/A,FALSE,"Kv1F"}</definedName>
    <definedName name="ддд" localSheetId="8" hidden="1">{#N/A,#N/A,FALSE,"Kv1F"}</definedName>
    <definedName name="ддд" hidden="1">{#N/A,#N/A,FALSE,"Kv1F"}</definedName>
    <definedName name="дир" localSheetId="6" hidden="1">{#N/A,#N/A,FALSE,"Kv1F"}</definedName>
    <definedName name="дир" localSheetId="8" hidden="1">{#N/A,#N/A,FALSE,"Kv1F"}</definedName>
    <definedName name="дир" hidden="1">{#N/A,#N/A,FALSE,"Kv1F"}</definedName>
    <definedName name="лдолд" localSheetId="6" hidden="1">{#N/A,#N/A,FALSE,"Kv1F"}</definedName>
    <definedName name="лдолд" localSheetId="8" hidden="1">{#N/A,#N/A,FALSE,"Kv1F"}</definedName>
    <definedName name="лдолд" hidden="1">{#N/A,#N/A,FALSE,"Kv1F"}</definedName>
    <definedName name="мусор" localSheetId="6" hidden="1">{#N/A,#N/A,FALSE,"Kv1F"}</definedName>
    <definedName name="мусор" localSheetId="8" hidden="1">{#N/A,#N/A,FALSE,"Kv1F"}</definedName>
    <definedName name="мусор" hidden="1">{#N/A,#N/A,FALSE,"Kv1F"}</definedName>
    <definedName name="мусор_1" localSheetId="6" hidden="1">{#N/A,#N/A,FALSE,"Kv1F"}</definedName>
    <definedName name="мусор_1" localSheetId="8" hidden="1">{#N/A,#N/A,FALSE,"Kv1F"}</definedName>
    <definedName name="мусор_1" hidden="1">{#N/A,#N/A,FALSE,"Kv1F"}</definedName>
    <definedName name="орплгор" localSheetId="6" hidden="1">{#N/A,#N/A,FALSE,"Kv1F"}</definedName>
    <definedName name="орплгор" localSheetId="8" hidden="1">{#N/A,#N/A,FALSE,"Kv1F"}</definedName>
    <definedName name="орплгор" hidden="1">{#N/A,#N/A,FALSE,"Kv1F"}</definedName>
    <definedName name="пр" localSheetId="6" hidden="1">{#N/A,#N/A,FALSE,"Kv1F"}</definedName>
    <definedName name="пр" localSheetId="8" hidden="1">{#N/A,#N/A,FALSE,"Kv1F"}</definedName>
    <definedName name="пр" hidden="1">{#N/A,#N/A,FALSE,"Kv1F"}</definedName>
    <definedName name="пра" localSheetId="6" hidden="1">{#N/A,#N/A,FALSE,"Kv1F"}</definedName>
    <definedName name="пра" localSheetId="8" hidden="1">{#N/A,#N/A,FALSE,"Kv1F"}</definedName>
    <definedName name="пра" hidden="1">{#N/A,#N/A,FALSE,"Kv1F"}</definedName>
    <definedName name="про" localSheetId="6" hidden="1">{#N/A,#N/A,FALSE,"Kv1F"}</definedName>
    <definedName name="про" localSheetId="8" hidden="1">{#N/A,#N/A,FALSE,"Kv1F"}</definedName>
    <definedName name="про" hidden="1">{#N/A,#N/A,FALSE,"Kv1F"}</definedName>
    <definedName name="ююю" localSheetId="6" hidden="1">{#N/A,#N/A,FALSE,"Kv1F"}</definedName>
    <definedName name="ююю" localSheetId="8" hidden="1">{#N/A,#N/A,FALSE,"Kv1F"}</definedName>
    <definedName name="ююю" hidden="1">{#N/A,#N/A,FALSE,"Kv1F"}</definedName>
  </definedNames>
  <calcPr fullCalcOnLoad="1"/>
</workbook>
</file>

<file path=xl/sharedStrings.xml><?xml version="1.0" encoding="utf-8"?>
<sst xmlns="http://schemas.openxmlformats.org/spreadsheetml/2006/main" count="1245" uniqueCount="792">
  <si>
    <t>Враховуючи конкуренцію на ринку поштових та фінансових послуг, їх отримання не можливе без проведення акцій (рекламних компаній) зі стимулювання продажу послуг споживачам. Розшифровка витрат на рекламу наведена у додатку 1 до пояснювальної записки проекту фінансового плану.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</si>
  <si>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</si>
  <si>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</si>
  <si>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</si>
  <si>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</si>
  <si>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</si>
  <si>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7. Витрати на оренду службових автомобілів (у складі адміністративних витрат, рядок 1032)</t>
  </si>
  <si>
    <t>Витрати плануються на отримання послуг електрозв’язку, мобільного зв’язку, організації каналів зв’язку, послуг з надання доступу до банку даних через канали передачі даних тощо, які необхідні для підтримки та функціонування інфраструктури компанії.</t>
  </si>
  <si>
    <t>По даній статті відображено одноразову матеріальну допомогу по окремих заявах, одноразові грошові виплати працівникам у зв’язку з виходом на пенсію, матеріальну допомогу працівникам, які мають дитину інваліда тощо згідно з положеннями Колективного договору.</t>
  </si>
  <si>
    <t>Доходи від утилізації, отримані у результаті списання основних засобів тощо</t>
  </si>
  <si>
    <t>Дані витрати визначено з урахуванням прогнозних обсягів міжнародних відправлень та зростання курсу долара США та Євро по відношенню до гривні.</t>
  </si>
  <si>
    <t>ФІНАНСОВИЙ ПЛАН ПІДПРИЄМСТВА НА 2020 рік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</si>
  <si>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</si>
  <si>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</si>
  <si>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</si>
  <si>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</si>
  <si>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на викуп власних акцій</t>
  </si>
  <si>
    <t>соціальні пільги, що не входять до витрат на оплату праці</t>
  </si>
  <si>
    <t>Службові перевезення Сумська дирекція (м. Суми)</t>
  </si>
  <si>
    <t>податку на додану вартість</t>
  </si>
  <si>
    <t>Надходження авансів від покупців і замовників</t>
  </si>
  <si>
    <t xml:space="preserve"> тис. гривень</t>
  </si>
  <si>
    <t>м. Київ, вул. Хрещатик, 22</t>
  </si>
  <si>
    <t>Коефіцієнт відношення боргу до EBITDA
(довгострокові зобов'язання, рядок 6030 + поточні зобов'язання, рядок 6040) / EBITDA, рядок 1310</t>
  </si>
  <si>
    <t>Чистий фінансовий результат</t>
  </si>
  <si>
    <t>Чистий фінансовий результат, у тому числі: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</si>
  <si>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</si>
  <si>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</si>
  <si>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</si>
  <si>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</si>
  <si>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</si>
  <si>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</si>
  <si>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</si>
  <si>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</si>
  <si>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</si>
  <si>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Фінансові витрати</t>
  </si>
  <si>
    <t>Інші доходи, усього, у тому числі:</t>
  </si>
  <si>
    <t>Інші доходи</t>
  </si>
  <si>
    <t>Інші витрати</t>
  </si>
  <si>
    <t>інші послуги національної пошти</t>
  </si>
  <si>
    <t>Фінансові послуги, в т.ч.</t>
  </si>
  <si>
    <t>поштові перекази</t>
  </si>
  <si>
    <t>приймання платежів</t>
  </si>
  <si>
    <t>Торгівля</t>
  </si>
  <si>
    <t>Інші комерційні послуги</t>
  </si>
  <si>
    <t xml:space="preserve">Volkswagen Passat </t>
  </si>
  <si>
    <t xml:space="preserve">Skoda Octavia </t>
  </si>
  <si>
    <t>адміністративно-управлінський персонал</t>
  </si>
  <si>
    <t>власні кошти</t>
  </si>
  <si>
    <t>кредитні кошти</t>
  </si>
  <si>
    <t>інші джерела (зазначити джерело)</t>
  </si>
  <si>
    <t xml:space="preserve">                    (підпис)</t>
  </si>
  <si>
    <t xml:space="preserve">                                     (посада)</t>
  </si>
  <si>
    <t xml:space="preserve">   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</si>
  <si>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</si>
  <si>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</si>
  <si>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</si>
  <si>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</si>
  <si>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Виручка від реалізації продукції (товарів, робіт, послуг)</t>
  </si>
  <si>
    <t>Цільове фінансування  (розшифрувати)</t>
  </si>
  <si>
    <t>Включено вартість товарів для подальшого продажу, що однаковою сумою відображається у доходах та витратах та не впливає на фінансовий результат</t>
  </si>
  <si>
    <t xml:space="preserve">У зв'язку з підвищенням мінімальної заробітної плати </t>
  </si>
  <si>
    <t>Збільшення пов'язано  із зростанням  цін  на комунальні послуги та оренду приміщень.</t>
  </si>
  <si>
    <t xml:space="preserve">Витрати заплановано з урахуванням прогнозних обсягів споживання електроенергії, проведення заходів з енергозбереження та прогнозних цін на електроенергію </t>
  </si>
  <si>
    <t>Заплановано з урахуванням прогнозної потреби компанії та цін виробників</t>
  </si>
  <si>
    <t>Дохід з податку на прибуток</t>
  </si>
  <si>
    <t>екологічний податок (держ.бюджет)</t>
  </si>
  <si>
    <t>1018/18/1</t>
  </si>
  <si>
    <t>Генеральний директор      І.Ю. Смілянський</t>
  </si>
  <si>
    <t>Інші операційні витрати</t>
  </si>
  <si>
    <t>Відповідно Закону України "Про професійні спілки, їх права та гарантії діяльності" відсоток відрахування повинен складати не менше ніж 0,3% від фонду оплати праці</t>
  </si>
  <si>
    <t>Враховано залишкову вартість майна, що планується для відчуження шляхом списання.</t>
  </si>
  <si>
    <t xml:space="preserve">Довгострокові зобов'язання, усього </t>
  </si>
  <si>
    <t xml:space="preserve">у тому числі </t>
  </si>
  <si>
    <t>Рік початку                і закінчення будівництва</t>
  </si>
  <si>
    <t>(пункт 2)</t>
  </si>
  <si>
    <t xml:space="preserve">               (підпис)</t>
  </si>
  <si>
    <t>Збільшення</t>
  </si>
  <si>
    <t>військовий збір</t>
  </si>
  <si>
    <t>Службові перевезення Миколаївська дирекція (м. Миколоїв)</t>
  </si>
  <si>
    <t>Службові перевезення Одеська дирекція (м. Одеса)</t>
  </si>
  <si>
    <t>Службові перевезення Полтавська дирекція (м. Полтава)</t>
  </si>
  <si>
    <t>Службові перевезення Рівненська дирекція (м. Рівне)</t>
  </si>
  <si>
    <t>Оптимальне 
значення</t>
  </si>
  <si>
    <t>Інші цілі (розшифрувати)</t>
  </si>
  <si>
    <t>Усього витрат</t>
  </si>
  <si>
    <t>облігації</t>
  </si>
  <si>
    <t>інші витрати (розшифрувати)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</si>
  <si>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</si>
  <si>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</si>
  <si>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</si>
  <si>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</si>
  <si>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</si>
  <si>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</si>
  <si>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</si>
  <si>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</si>
  <si>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</si>
  <si>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___________________________________________________</t>
  </si>
  <si>
    <t>Нараховані до сплати відрахування частини чистого прибутку, усього, у тому числі:</t>
  </si>
  <si>
    <t>утримання приміщень</t>
  </si>
  <si>
    <t>1018/7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</si>
  <si>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</si>
  <si>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</si>
  <si>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</si>
  <si>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</si>
  <si>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</si>
  <si>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</si>
  <si>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</si>
  <si>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</si>
  <si>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</si>
  <si>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Послуги національної пошти, в т.ч.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</si>
  <si>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</si>
  <si>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</si>
  <si>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</si>
  <si>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страхування транспорту, водіїв,  тощо (обов'язкові види)</t>
  </si>
  <si>
    <t>1018/14</t>
  </si>
  <si>
    <t>плата за міжнародний обмін та перекази</t>
  </si>
  <si>
    <t>1018/15</t>
  </si>
  <si>
    <t>охорона праці</t>
  </si>
  <si>
    <t>1018/16</t>
  </si>
  <si>
    <t>Нарахування відповідно до встановлених норм на всю суму по листах тимчасової втрати працездатності нарахованих за рахунок коштів підприємства та Фонду соціального страхування</t>
  </si>
  <si>
    <t>Характеризує інвестиційну політику підприємства</t>
  </si>
  <si>
    <t xml:space="preserve">Витрати на організацію та друкування маркованої продукції, надходження від яких враховано в доходній частині. </t>
  </si>
  <si>
    <t>Пов'язано із обігами валюти та зростанням курсу по відношенню до гривні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</si>
  <si>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</si>
  <si>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</si>
  <si>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</si>
  <si>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</si>
  <si>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</si>
  <si>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</si>
  <si>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</si>
  <si>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</si>
  <si>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</si>
  <si>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(найменування органу, з яким погоджено фінансовий план)</t>
  </si>
  <si>
    <t>Зобов'язання</t>
  </si>
  <si>
    <t>службові відрядження</t>
  </si>
  <si>
    <t>інші витрати, пов'язані зі збутом</t>
  </si>
  <si>
    <t xml:space="preserve">По даній статті відображено витрати по невідшкодованій частці ПДВ. Товариство надає ряд послуг, які мають пільгу по ПДВ. Відповідно з січня 2018 року невідшкодована частка ПДВ не розноситься по статтях видатків (як це було в минулих періодах), а відображається загальною сумою по окремому рахунку в адміністративних витратах. </t>
  </si>
  <si>
    <t>51.30</t>
  </si>
  <si>
    <t>Діяльність національної пошти</t>
  </si>
  <si>
    <t>Усього виплат на користь держави</t>
  </si>
  <si>
    <t>Інші податки, збори та платежі на користь держави, 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</si>
  <si>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</si>
  <si>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</si>
  <si>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інші податки та збори (розшифрувати)</t>
  </si>
  <si>
    <t>Витрати плануються на отримання послуг електрозв’язку, мобільного зв’язку,  послуг з надання доступу до банку даних через канали передачі даних тощо, які необхідні для підтримки та функціонування інфраструктури компанії. Крім того, пов’язано з необхідністю закупівлі в більших обсягах каналів зв'язку для передачі даних.</t>
  </si>
  <si>
    <t>По даній статті обліковуються витрати на підготовку працівників компанії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</si>
  <si>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</si>
  <si>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</si>
  <si>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</si>
  <si>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</si>
  <si>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</si>
  <si>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</si>
  <si>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</si>
  <si>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плановий рік +4 роки</t>
  </si>
  <si>
    <t>Збільшення пов'язано із зростанням цін на паливно-мастильні матеріали, запчастини, а також підвищення заробітної плати водіїв</t>
  </si>
  <si>
    <t>1018/17</t>
  </si>
  <si>
    <t>інші витрати основного виробництва</t>
  </si>
  <si>
    <t>1018/18</t>
  </si>
  <si>
    <t>витрати на електроенергію</t>
  </si>
  <si>
    <t>витрати на сировину і основні матеріали</t>
  </si>
  <si>
    <t>інші загальногосподарські витрати</t>
  </si>
  <si>
    <t>витрати на паливо</t>
  </si>
  <si>
    <t>Службові перевезення Херсонська дирекція (м. Херсон)</t>
  </si>
  <si>
    <t>від відновлення корисності активів</t>
  </si>
  <si>
    <t>Облігації 2020</t>
  </si>
  <si>
    <t>279-91-92</t>
  </si>
  <si>
    <t>дохід від купівлі-продажу іноземної валюти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</si>
  <si>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</si>
  <si>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</si>
  <si>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</si>
  <si>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</si>
  <si>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Одиниця виміру, тис. грн</t>
  </si>
  <si>
    <t xml:space="preserve">Прибуток </t>
  </si>
  <si>
    <t>Збиток</t>
  </si>
  <si>
    <t>Європейський Інвестиційний Банк, Європейський Банк Реконструкції та Розвитку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</si>
  <si>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</si>
  <si>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собівартість реалізованих фінансових інвестицій</t>
  </si>
  <si>
    <t>Плановий рік до плану
поточного року, %</t>
  </si>
  <si>
    <t>Плановий рік до факту
минулого року, %</t>
  </si>
  <si>
    <t>В структурі даних витрат найбільшу питому вагу займають витрати по невідшкодованій частці ПДВ (91% - пояснення нижче). Поряд з цим, відображено витрати на утримання наглядової ради в розмірі 3,75 млн грн, а також інші загальногосподарські витрати  (технічний  захист інформації,  послуги секретарів (переклади), отримання витягів з ЕДР, присвоєння маркам номерів ВАРФ, упорядкування архівних документів тощо)</t>
  </si>
  <si>
    <t>витрати на охорону праці загальногосподарського персоналу</t>
  </si>
  <si>
    <t>екологічний податок</t>
  </si>
  <si>
    <t>збір за використання води державного значення</t>
  </si>
  <si>
    <t>2119/3</t>
  </si>
  <si>
    <t>2119/4</t>
  </si>
  <si>
    <t>1086/6</t>
  </si>
  <si>
    <t>1086/7</t>
  </si>
  <si>
    <t>1086/8</t>
  </si>
  <si>
    <t>1086/9</t>
  </si>
  <si>
    <t>1086/10</t>
  </si>
  <si>
    <t>дивіденди одержані</t>
  </si>
  <si>
    <t>відсотки одержані</t>
  </si>
  <si>
    <t>інші доходи від фінансових операцій</t>
  </si>
  <si>
    <t>1130/1</t>
  </si>
  <si>
    <t>послуги по супроводженню програмних продуктів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</si>
  <si>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</si>
  <si>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</si>
  <si>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</si>
  <si>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Матеріальні витрати, у тому числі:</t>
  </si>
  <si>
    <t>Додаток 1</t>
  </si>
  <si>
    <t>(найменування органу, який розглянув фінансовий план)</t>
  </si>
  <si>
    <t>Територія</t>
  </si>
  <si>
    <t>Службові перевезення Донецька дирекція (м. Донецьк)</t>
  </si>
  <si>
    <t>Службові перевезення Житомирська дирекція (м. Житомир)</t>
  </si>
  <si>
    <t>Службові перевезення Закарпатська дирекція (м. Ужгород)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</si>
  <si>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</si>
  <si>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</si>
  <si>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</si>
  <si>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</si>
  <si>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</si>
  <si>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патенти</t>
  </si>
  <si>
    <t>плата за користування радіочастотним ресурсом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</si>
  <si>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</si>
  <si>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</si>
  <si>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</si>
  <si>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ІІІ. Рух грошових коштів (за прямим методом)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</si>
  <si>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</si>
  <si>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</si>
  <si>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</si>
  <si>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</si>
  <si>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</si>
  <si>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придбання (виготовлення) інших необоротних матеріальних активів</t>
  </si>
  <si>
    <t>витрати на службові відрядження</t>
  </si>
  <si>
    <t>витрати на зв’язок</t>
  </si>
  <si>
    <t>2124/8</t>
  </si>
  <si>
    <t>Сплата податків та зборів до місцевих бюджетів (податкові платежі), усього, у тому числі:</t>
  </si>
  <si>
    <t>митні платежі</t>
  </si>
  <si>
    <t>План із залучення коштів</t>
  </si>
  <si>
    <t>План з повернення коштів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</si>
  <si>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</si>
  <si>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</si>
  <si>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</si>
  <si>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Лізінг</t>
  </si>
  <si>
    <t>Фінансовий план
2019 року</t>
  </si>
  <si>
    <t>до фінансового плану на 2020 рік</t>
  </si>
  <si>
    <t>суб'єкта господарювання державного сектору економіки</t>
  </si>
  <si>
    <t xml:space="preserve">                                (посада)</t>
  </si>
  <si>
    <t>_________________________</t>
  </si>
  <si>
    <t>Коди</t>
  </si>
  <si>
    <t>інші операційні витрати (розшифрувати)</t>
  </si>
  <si>
    <t>Плановий 2019 рік до 
факту 2018 року, %</t>
  </si>
  <si>
    <t>з них: нетипові операційні витрати (невідшкодована частка ПДВ на основні засоби, придбані у лізинг)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</si>
  <si>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</si>
  <si>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</si>
  <si>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</si>
  <si>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</si>
  <si>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Придбання (виготовлення) інших необоротних матеріальних активів</t>
  </si>
  <si>
    <t>5.</t>
  </si>
  <si>
    <t>Капітальний ремонт</t>
  </si>
  <si>
    <t>Капітальне будівництво</t>
  </si>
  <si>
    <t>6.</t>
  </si>
  <si>
    <t>фінан
сування капітальних інвестицій (оплата грошовими коштами), усього</t>
  </si>
  <si>
    <t>Незавер
шене будівництво на початок планового року</t>
  </si>
  <si>
    <t>Модернізація, модифікація (добудова, дообладнання, реконструкція) основних засобів (добудова, дообладнання, реконструкція) основних засобів</t>
  </si>
  <si>
    <t>плюс амортизація, рядок 1430</t>
  </si>
  <si>
    <t>мінус операційні доходи від курсових різниць, рядок 1071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</si>
  <si>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</si>
  <si>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</si>
  <si>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</si>
  <si>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</si>
  <si>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</si>
  <si>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</si>
  <si>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</si>
  <si>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>факт
минулого року</t>
  </si>
  <si>
    <t>фінансовий план
поточного року</t>
  </si>
  <si>
    <t>плановий рік</t>
  </si>
  <si>
    <t xml:space="preserve">витрати запасних частин </t>
  </si>
  <si>
    <t xml:space="preserve">Витрати заплановано з урахуванням прогнозних обсягів споживання електроенергії, проведення заходів з енергозбереження та прогнозних ціни на електроенергію </t>
  </si>
  <si>
    <t>Необоротні активи, усього, у тому числі:</t>
  </si>
  <si>
    <t>первісна вартість</t>
  </si>
  <si>
    <t>знос</t>
  </si>
  <si>
    <t xml:space="preserve">      Загальна інформація про підприємство (резюме): Укрпошта функціонує як самостійна господарська одиниця з 1994 року, коли було утворено Українське об’єднання поштового зв’язку «Укрпошта», яке в липні 1998 року реорганізовано в УДППЗ «Укрпошта», згідно з Програмою реструктуризації Укрпошти, затвердженою постановою Кабінету Міністрів України від 04.01.98 за №1, а з 14.12.2018 року в АКЦІОНЕРНЕ ТОВАРИСТВО «УКРПОШТА» (наказ Міністерства інфраструктури України від 14 грудня 2018 року №611).
До складу ПАТ "Укрпошта" входить 29 філіалів; 12 185 об'єктів обслуговування користувачів, в тому числі: 2 606 міських відділень поштового зв'язку, 9 519 сільських відділень та пунктів поштового зв'язку, з них: 606 пересувних; 31 міських, 11 селищах міського типу та 1 062 сільських місцевостей "Точки присутності"; 1 887 міських, 706 селищах міського типу, 7 851 сільських місцевостей та 1 сезонних "Стаціонарні відділення поштового зв'язку"; 6 ЦОКК; 24 ДКД.  </t>
  </si>
  <si>
    <t>Фактичний показник за 2018 рік</t>
  </si>
  <si>
    <t>Плановий показник поточного 2019 року</t>
  </si>
  <si>
    <t>Європейський Банк Реконструкції та Розвитку</t>
  </si>
  <si>
    <t xml:space="preserve">Врахована оплата за листами тимчасової непрацездатності понад 5 днів та соціальні пільги, що не входять до витрат на оплату відповідно до умов колективного договору   </t>
  </si>
  <si>
    <t>Враховано розмір витрат на сплату відсотків за діючими та новими фінансовими забов'язаннями</t>
  </si>
  <si>
    <t>плюс операційні витрати від курсових різниць, рядок 1081</t>
  </si>
  <si>
    <t>2124/10</t>
  </si>
  <si>
    <t>податок на нерухоме майно, відмінне від земельної ділянки</t>
  </si>
  <si>
    <t>У тому числі державні гранти і субсидії</t>
  </si>
  <si>
    <t>У тому числі фінансові запозичення</t>
  </si>
  <si>
    <t>інші витрати операційної діяльності</t>
  </si>
  <si>
    <t>1086/1</t>
  </si>
  <si>
    <t>1086/2</t>
  </si>
  <si>
    <t>1086/3</t>
  </si>
  <si>
    <t>Службові перевезення Запорізька дирекція (м. Запоріжжя)</t>
  </si>
  <si>
    <t>Службові перевезення Іано-Франківська дирекція (м. Івано-Франківськ)</t>
  </si>
  <si>
    <t xml:space="preserve">ІV </t>
  </si>
  <si>
    <t xml:space="preserve">  (найменування органу, з яким погоджено фінансовий план)</t>
  </si>
  <si>
    <t xml:space="preserve">ІІІ </t>
  </si>
  <si>
    <t xml:space="preserve">І </t>
  </si>
  <si>
    <t xml:space="preserve">ІІ </t>
  </si>
  <si>
    <t>Службові перевезення дирекція Автотранспошта (м. Київ)</t>
  </si>
  <si>
    <t>1086/4</t>
  </si>
  <si>
    <t>1086/5</t>
  </si>
  <si>
    <t>Skoda Oktavia A5 Ambiente</t>
  </si>
  <si>
    <t>Хонда СR-V</t>
  </si>
  <si>
    <t>Ford Mondeo</t>
  </si>
  <si>
    <t>ГАЗ-31024</t>
  </si>
  <si>
    <t>Toyota</t>
  </si>
  <si>
    <t>Службові перевезення Вінницька дирекція (м. Вінниця)</t>
  </si>
  <si>
    <t>9. Капітальне будівництво (рядок 4010 таблиці 4)</t>
  </si>
  <si>
    <t xml:space="preserve">та контролю виконання фінансового плану </t>
  </si>
  <si>
    <t xml:space="preserve">Суб'єкт управління </t>
  </si>
  <si>
    <t>(посада, ім'я і прізвище керівника суб'єкта</t>
  </si>
  <si>
    <t>рішення Кабінету Міністрів України)</t>
  </si>
  <si>
    <t>М. П. (дата, підпис)</t>
  </si>
  <si>
    <t xml:space="preserve">(посада, прізвище, ім'я, по батькові керівника суб'єкта </t>
  </si>
  <si>
    <t xml:space="preserve">           М. П. (посада, прізвище, ім'я, по батькові, дата, підпис)</t>
  </si>
  <si>
    <t>М. П. (посада, прізвище, ім'я, по батькові, дата, підпис)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</si>
  <si>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</si>
  <si>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члени наглядової ради</t>
  </si>
  <si>
    <t>члени правління</t>
  </si>
  <si>
    <t>керівник</t>
  </si>
  <si>
    <t>8004</t>
  </si>
  <si>
    <t>8005</t>
  </si>
  <si>
    <t>8024</t>
  </si>
  <si>
    <t>8025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</si>
  <si>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</si>
  <si>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Витрачання грошових коштів від операційної діяльності</t>
  </si>
  <si>
    <t>інші зобов'язання з податків і зборів (розшифрувати)</t>
  </si>
  <si>
    <t>3156/1</t>
  </si>
  <si>
    <t>3156/2</t>
  </si>
  <si>
    <t>Факт 2018 року</t>
  </si>
  <si>
    <t>Фінансовий план 2019 року</t>
  </si>
  <si>
    <t>Прогноз 
на 2019 рік</t>
  </si>
  <si>
    <t>Плановий 2020 рік</t>
  </si>
  <si>
    <t>Плановий 
2020 рік</t>
  </si>
  <si>
    <t>Факт 
2018 року</t>
  </si>
  <si>
    <t>факт
2018 року</t>
  </si>
  <si>
    <t>фінансовий план
2019 року</t>
  </si>
  <si>
    <t>плановий 
2020 рік</t>
  </si>
  <si>
    <t xml:space="preserve">Пов’язано з придбанням матеріалів для ремонтів в об’єктах поштового зв’язку (з урахуванням того, що у 2019 році по даній статті кошти практично не використовувались у зв’язку з оптимізацією витрат). </t>
  </si>
  <si>
    <t>Обумовлено із зростанням суми виплаченої пенсії та грошових допомог.</t>
  </si>
  <si>
    <t>Пов’язано із страхуванням автотранспорту (КАСКО)  в кількості 1000 од, який планується придбати під проект «Сільське відділення»  за рахунок коштів, які планується  залучити у Європейського банку реконструкції та розвитку  під державні гарантії. Зазначений захід відображено в розділі капітальні інвестиції. Витрати на страхування даних автомобілів визначено виходячи із суми 700,0 млн. грн, ставки 4% річних та терміну страхування 6 місяців</t>
  </si>
  <si>
    <t>Видатки на страхування членів наглядової ради відповідно до лімітів, визначених Постановою КМУ № 535.</t>
  </si>
  <si>
    <t>По даній статті відображено страхування автотранспорту, який придбано у лізинг у попередніх роках.</t>
  </si>
  <si>
    <t xml:space="preserve">Пов'язано із зростанням готівкових та безготівкових обігів товариства, що відповідно збільшує витрати на оплату банківським установам за обробку платіжних доручень протягом операційного часу. </t>
  </si>
  <si>
    <t>державними унітарними підприємствами та їх об'єднаннями до державного бюджету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</si>
  <si>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</si>
  <si>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</si>
  <si>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</si>
  <si>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</si>
  <si>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Пов'язано із придбанням основних засобів та визначено відповідно до норм нарахування амортизації</t>
  </si>
  <si>
    <t>Дана стаття включає оплату послуг з атестаціі робочих місць, паспортизації санітарно-гігієнічного стану умов праці, проходження медогляду тощо.</t>
  </si>
  <si>
    <t>в. т.ч.: нарахування податкових зобов'язань (невідшкодована частка ПДВ )</t>
  </si>
  <si>
    <t>1051/11/1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</si>
  <si>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</si>
  <si>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</si>
  <si>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</si>
  <si>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</si>
  <si>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</si>
  <si>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</si>
  <si>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</si>
  <si>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</si>
  <si>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</si>
  <si>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</si>
  <si>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</si>
  <si>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</si>
  <si>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</si>
  <si>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 xml:space="preserve">Заплановано з урахуванням збільшення витрат на перевезення міжнародної пошти у зв`язку із зростанням обсягів відправлень та послуг щодо перевезення пошти в межах України стороннім транспортом. </t>
  </si>
  <si>
    <t>безоплатно одержані активи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</si>
  <si>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</si>
  <si>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</si>
  <si>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</si>
  <si>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Прибуток від припиненої діяльності після оподаткування </t>
  </si>
  <si>
    <t>Рік</t>
  </si>
  <si>
    <t xml:space="preserve">Збиток від припиненої діяльності після оподаткування </t>
  </si>
  <si>
    <t>Залишок коштів на початок періоду</t>
  </si>
  <si>
    <t xml:space="preserve"> управління підприємством або номер відповідного </t>
  </si>
  <si>
    <t>управління підприємством)</t>
  </si>
  <si>
    <t>Витрати на збут</t>
  </si>
  <si>
    <t>Адміністративні витрати</t>
  </si>
  <si>
    <t>EBITDA</t>
  </si>
  <si>
    <t>Власний капітал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</si>
  <si>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</si>
  <si>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</si>
  <si>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</si>
  <si>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Збільшення за рахунок цін на паливно мастильні матеріали та опалювальні матеріали, а також зростання пробігу автотранспорту у зв`язку із збільшенням обсягів відправлень по посилках.</t>
  </si>
  <si>
    <t>Заплановано обслуговування технічних засобів, в т.ч.  повного парку  серверного обладнання, ремонтування комп'ютерів і периферійного устаткування  тощо.</t>
  </si>
  <si>
    <t xml:space="preserve">Враховано видатки на супроводження діючих програмних продуктів компанії та впровадження нових проектів. </t>
  </si>
  <si>
    <t xml:space="preserve">Враховано видатки на супроводження діючих програмних продуктів компанії та впровадження нових проеків. </t>
  </si>
  <si>
    <t xml:space="preserve">Складовими даної статті витрат є видатки на експломатеріали та інші матеріальні витрати (канцтовари, метал, картриджі та інші матеріали для обчислювальної техніки тощо).
Витрати на сировину і основні матеріали спрогнозовані з урахуванням оптимізації їх кількості та прогнозної ціни. 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</si>
  <si>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</si>
  <si>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</si>
  <si>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</si>
  <si>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</si>
  <si>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</si>
  <si>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</si>
  <si>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</si>
  <si>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</si>
  <si>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</si>
  <si>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</si>
  <si>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</si>
  <si>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</si>
  <si>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</si>
  <si>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</si>
  <si>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</si>
  <si>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</si>
  <si>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</si>
  <si>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</si>
  <si>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</si>
  <si>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</si>
  <si>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</si>
  <si>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</si>
  <si>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</si>
  <si>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</si>
  <si>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 xml:space="preserve">По даній статті обліковуються витрати на підготовку працівників управлінського персоналу. </t>
  </si>
  <si>
    <t>відшкодування комунальних послуг по оренді</t>
  </si>
  <si>
    <t>інші доходи операційної діяльності</t>
  </si>
  <si>
    <t>1073/1</t>
  </si>
  <si>
    <t>1073/2</t>
  </si>
  <si>
    <t>1073/3</t>
  </si>
  <si>
    <t>1073/4</t>
  </si>
  <si>
    <t>1073/5</t>
  </si>
  <si>
    <t>1073/6</t>
  </si>
  <si>
    <t>витрати на дослідження і розробки</t>
  </si>
  <si>
    <t>витрати на купівлю-продаж іноземної валюти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</si>
  <si>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</si>
  <si>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</si>
  <si>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</si>
  <si>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</si>
  <si>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</si>
  <si>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</si>
  <si>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</si>
  <si>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</si>
  <si>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</si>
  <si>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</si>
  <si>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</si>
  <si>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</si>
  <si>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</si>
  <si>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 xml:space="preserve">інші матеріальні витрати 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</si>
  <si>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</si>
  <si>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</si>
  <si>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</si>
  <si>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Бюджетне фінансування</t>
  </si>
  <si>
    <t>кредити</t>
  </si>
  <si>
    <t xml:space="preserve">                                                                   (посада)</t>
  </si>
  <si>
    <t xml:space="preserve">                (ініціали, прізвище)    </t>
  </si>
  <si>
    <t>працівники</t>
  </si>
  <si>
    <t>Найменування показника</t>
  </si>
  <si>
    <t>Інформація згідно із стратегічним планом розвитку</t>
  </si>
  <si>
    <t>1130/4</t>
  </si>
  <si>
    <t>дохід від неопераційних курсових різниць</t>
  </si>
  <si>
    <t>На стадії розробки проектно-кошторисної документації та підготовчих земельних робіт для будівництва ЦОП у м. Львів</t>
  </si>
  <si>
    <t>Акціонерне товариство "Укрпошта"</t>
  </si>
  <si>
    <t>доход від безоплатно одержаних оборотних активів</t>
  </si>
  <si>
    <t xml:space="preserve">Спрогнозовано відповідно до норм забезпеченості </t>
  </si>
  <si>
    <t>Toyota Lexus ES-300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</si>
  <si>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</si>
  <si>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</si>
  <si>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Повернення коштів за довгостроковими зобов'язаннями, у тому числі:</t>
  </si>
  <si>
    <t xml:space="preserve">Сплата дивідендів </t>
  </si>
  <si>
    <t>Службові перевезення Чернігівська дирекція (м. Чернігів)</t>
  </si>
  <si>
    <t>Службові перевезення Чернівецька дирекція (м. Чернівці)</t>
  </si>
  <si>
    <t>Амортизація основних засобів і нематеріальних активів</t>
  </si>
  <si>
    <t>Інші витрати (розшифрувати)</t>
  </si>
  <si>
    <t>Рентабельність власного капіталу
(чистий фінансовий результат, рядок 1200 / власний капітал, рядок 6080) х 100, %</t>
  </si>
  <si>
    <t>транспортні послуги (авіаперевезення міжнародної пошти тощо)</t>
  </si>
  <si>
    <t>1018/1</t>
  </si>
  <si>
    <t>витрати запасних частин</t>
  </si>
  <si>
    <t>1018/2</t>
  </si>
  <si>
    <t>засоби індивідуального захисту</t>
  </si>
  <si>
    <t>1018/3</t>
  </si>
  <si>
    <t>інші матеріальні витрати (будматеріали, грати, метал, господарські та миючі засоби)</t>
  </si>
  <si>
    <t>1018/4</t>
  </si>
  <si>
    <t>плата банку за готівку та касове обслуговування</t>
  </si>
  <si>
    <t>1018/5</t>
  </si>
  <si>
    <t>податки, збори, платежі</t>
  </si>
  <si>
    <t>1018/6</t>
  </si>
  <si>
    <t>У зв'язку з підвищенням мінімальної заробітної плати</t>
  </si>
  <si>
    <t>SKODA Superb Ambition</t>
  </si>
  <si>
    <t xml:space="preserve">Mazda 6 </t>
  </si>
  <si>
    <t xml:space="preserve">Mazda Xedos </t>
  </si>
  <si>
    <t>ГАЗ-31105</t>
  </si>
  <si>
    <t xml:space="preserve">CHEVROLET AVEO </t>
  </si>
  <si>
    <t>2119/5</t>
  </si>
  <si>
    <t>орендна плата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</si>
  <si>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</si>
  <si>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</si>
  <si>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</si>
  <si>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нетипові операційні доходи (розшифрувати)</t>
  </si>
  <si>
    <t>1130/2</t>
  </si>
  <si>
    <t>1130/3</t>
  </si>
  <si>
    <t>витрати на проценти</t>
  </si>
  <si>
    <t xml:space="preserve">інші фінансові витрати </t>
  </si>
  <si>
    <t>1140/1</t>
  </si>
  <si>
    <t>1140/2</t>
  </si>
  <si>
    <t>від реалізації фінансових інвестицій</t>
  </si>
  <si>
    <t>собівартість реалізованих виробничих запасів</t>
  </si>
  <si>
    <t>втрати від знецінення запасів</t>
  </si>
  <si>
    <t>нестачі й втрати від псування цінностей</t>
  </si>
  <si>
    <t>визнані штрафи, пені, неустойки</t>
  </si>
  <si>
    <t>допомога по тимчасовій непрацездатності та соціальні пільги, що входять до витрат на оплату праці</t>
  </si>
  <si>
    <t xml:space="preserve">нарахування на допомогу по тимчасовій непрацездатності     </t>
  </si>
  <si>
    <t>інші</t>
  </si>
  <si>
    <t>Чистий рух коштів від фінансової діяльності </t>
  </si>
  <si>
    <t>плата за користування надрами</t>
  </si>
  <si>
    <t>податок на доходи фізичних осіб</t>
  </si>
  <si>
    <t>акцизний податок</t>
  </si>
  <si>
    <t xml:space="preserve">Витрати по даній статті сформовано з врахуванням заходів технічної підтримки повного парку після гарантійного обслуговування серверного обладнання, комп'ютерної та периферійної техніки, технічного обслуговування та ремонту РРО з еквайрингом, кондиціонерів та іншого обладнання.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</si>
  <si>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</si>
  <si>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</si>
  <si>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</si>
  <si>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</si>
  <si>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</si>
  <si>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</si>
  <si>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</si>
  <si>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</si>
  <si>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</si>
  <si>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</si>
  <si>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</si>
  <si>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</si>
  <si>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тис. грн (без ПДВ)</t>
  </si>
  <si>
    <t>Зв'язок</t>
  </si>
  <si>
    <t>Витрати з податку на прибуток</t>
  </si>
  <si>
    <t>відрахування частини чистого прибутку державними унітарними підприємствами та їх об'єднаннями</t>
  </si>
  <si>
    <t xml:space="preserve">Дана стаття витрат враховує:
- збільшення позовів майнового характеру, підвищення вартості нотаріальних послуг, а також збільшення суми мінімального судового збору, що розраховується пропорційно до розміру мінімальної заробітної плати;
- необхідність забезпечення проведення державної реєстрації права державної власності  на  землі та об’єкти  нерухомості, які обліковуються за АТ«Укрпошта» відповідно до діючого законодавства. </t>
  </si>
  <si>
    <t>Заплановано виплату штрафів за втрату або пошкодження поштових відправлень тощо</t>
  </si>
  <si>
    <t>Складовими даної статті витрат є видатки на експломатеріали, які використовуються для надання послуг (виробничі бланки, пломби-стяжки, витратні матеріали для РРО тощо) та інші матеріальні витрати (канцтовари, сумки для  листонош, метал, картриджі та інші матеріали для обчислювальної техніки тощо).
Витрати на сировину і основні матеріали спрогнозовані з урахуванням прогнозної ціни та зростанням обсягів відправлень.</t>
  </si>
  <si>
    <t xml:space="preserve">Витрати заплановано з урахуванням збільшення обсягів споживання електроенергії, у зв'язку із автоматизацією відділень поштового зв'язку, проведення заходів з енергозбереження та прогнозних ціни на електроенергію </t>
  </si>
  <si>
    <t>Заплановано з урахуванням прогнозної потреби компанії.</t>
  </si>
  <si>
    <t>66 198 осіб</t>
  </si>
  <si>
    <t>Коефіцієнт відношення капітальних інвестицій до амортизації
(капітальні інвестиції, рядок 4000 / амортизація, рядок 1430)</t>
  </si>
  <si>
    <t>2119/1</t>
  </si>
  <si>
    <t>2119/2</t>
  </si>
  <si>
    <t>2124/1</t>
  </si>
  <si>
    <t>2124/2</t>
  </si>
  <si>
    <t>2124/3</t>
  </si>
  <si>
    <t>2124/4</t>
  </si>
  <si>
    <t>2124/5</t>
  </si>
  <si>
    <t>2124/6</t>
  </si>
  <si>
    <t>посилки</t>
  </si>
  <si>
    <t>пенсія та грошова допомога</t>
  </si>
  <si>
    <t>інші витрати на збут (розшифрувати)</t>
  </si>
  <si>
    <t>Інші джерела (розшифрувати)</t>
  </si>
  <si>
    <t>(ініціали, прізвище)</t>
  </si>
  <si>
    <t xml:space="preserve">ПОГОДЖЕНО </t>
  </si>
  <si>
    <t xml:space="preserve">ЗАТВЕРДЖЕНО  </t>
  </si>
  <si>
    <t xml:space="preserve">РОЗГЛЯНУТО  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</si>
  <si>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</si>
  <si>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</si>
  <si>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</si>
  <si>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</si>
  <si>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Плановий рік</t>
  </si>
  <si>
    <t>в т.ч.:  оренда приміщень</t>
  </si>
  <si>
    <t>1018/7/1</t>
  </si>
  <si>
    <t>послуги засобів зв'язку</t>
  </si>
  <si>
    <t>1018/8</t>
  </si>
  <si>
    <t>собівартість реалізованих товарів</t>
  </si>
  <si>
    <t>1018/9</t>
  </si>
  <si>
    <t>собівартість реалізованої готової продукції та ЗПО</t>
  </si>
  <si>
    <t>1018/10</t>
  </si>
  <si>
    <t xml:space="preserve">службові відрядження </t>
  </si>
  <si>
    <t>1018/11</t>
  </si>
  <si>
    <t>підготовка загальновиробничого персоналу</t>
  </si>
  <si>
    <t>1018/12</t>
  </si>
  <si>
    <t>обслуговування технічних засобів</t>
  </si>
  <si>
    <t>1018/13</t>
  </si>
  <si>
    <t>Службові перевезення Кіровоградська дирекція (м. Кіровоград)</t>
  </si>
  <si>
    <t>Службові перевезення Луганська дирекція (м. Луганськ)</t>
  </si>
  <si>
    <t>Службові перевезення Львівська дирекція (м. Львів)</t>
  </si>
  <si>
    <t xml:space="preserve">Заплановано з урахуванням потреби в ремонтних роботах відомчого транспорту для перевезення пошти </t>
  </si>
  <si>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</si>
  <si>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</si>
  <si>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</si>
  <si>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</si>
  <si>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</si>
  <si>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</si>
  <si>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</si>
  <si>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</si>
  <si>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</si>
  <si>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</si>
  <si>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</si>
  <si>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</si>
  <si>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</si>
  <si>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</si>
  <si>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</si>
  <si>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</si>
  <si>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>1051/11</t>
  </si>
  <si>
    <t>1067/1</t>
  </si>
  <si>
    <t>1067/2</t>
  </si>
  <si>
    <t>1067/3</t>
  </si>
  <si>
    <t>1067/4</t>
  </si>
  <si>
    <t>1067/5</t>
  </si>
  <si>
    <t>1067/6</t>
  </si>
  <si>
    <t>1067/7</t>
  </si>
  <si>
    <t>1067/7/1</t>
  </si>
  <si>
    <t>1067/8</t>
  </si>
  <si>
    <t>1067/9</t>
  </si>
  <si>
    <t>1067/10</t>
  </si>
  <si>
    <t>1067/11</t>
  </si>
  <si>
    <t>1067/12</t>
  </si>
  <si>
    <t>Службові перевезення Хмельницька дирекція (м. Хмельницький)</t>
  </si>
  <si>
    <t>збір за спеціальне використання води</t>
  </si>
  <si>
    <t>збір за першу  реєстрацію  транспортних засобів</t>
  </si>
  <si>
    <t>туристичний збір</t>
  </si>
  <si>
    <t xml:space="preserve">збір за розвиток виноградарства, садівництва і хмелярства </t>
  </si>
  <si>
    <t>2124/7</t>
  </si>
  <si>
    <t>Державна</t>
  </si>
  <si>
    <t>Україна</t>
  </si>
  <si>
    <t>Міністерство інфраструктури України</t>
  </si>
  <si>
    <t>Придбання (виготовлення) основних засобів</t>
  </si>
  <si>
    <t>3.</t>
  </si>
  <si>
    <t>Придбання (створення) нематеріальних активів</t>
  </si>
  <si>
    <t>4.</t>
  </si>
  <si>
    <t>Найменування об’єкта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</si>
  <si>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</si>
  <si>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</si>
  <si>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</si>
  <si>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</si>
  <si>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</si>
  <si>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</si>
  <si>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</si>
  <si>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</si>
  <si>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</si>
  <si>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</si>
  <si>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праці*</t>
  </si>
  <si>
    <t>Плановий 2019 рік до 
прогнозу 2018 року, %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</si>
  <si>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</si>
  <si>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</si>
  <si>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</si>
  <si>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</si>
  <si>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</si>
  <si>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</si>
  <si>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</si>
  <si>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 xml:space="preserve"> *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</si>
  <si>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</si>
  <si>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</si>
  <si>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</si>
  <si>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</si>
  <si>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</si>
  <si>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Питома вага в загальному обсязі реалізації, %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</si>
  <si>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</si>
  <si>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</si>
  <si>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</si>
  <si>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Заборгованість за кредитами на початок 2020 року</t>
  </si>
  <si>
    <t>Заборгованість за кредитами на кінець 2020 року</t>
  </si>
  <si>
    <t>Аудит річної фінансової звітності АТ "Укрпошта".
Витрати на 2020 рік по даній статті заплановано виходячи із орієнтовної вартості аудиторських послуг, що надаються міжнародними аудиторськими компаніями великої четвірки.</t>
  </si>
  <si>
    <t>Фактичний показник 
за І півряччя 2019 року</t>
  </si>
  <si>
    <t>Заборгованість на останню дату (за 30.06.2019)</t>
  </si>
  <si>
    <t>Враховано залучення «mystery shopping» консультантів  (таємний покупець, який під виглядом звичайного клієнта користується послугами компанії) а також консультаційні та інформаційні послуги послуги з питань бухгалтерського обліку та оподаткування фінансово-господарської діяльності підприємства, дослідження маркетингових комунікацій, медіа-активностей конкурентів та присутності Укрпошти у ЗМІ тощо</t>
  </si>
  <si>
    <t>Інші податки, збори та платежі на користь держави,
усього, у тому числі: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</si>
  <si>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</si>
  <si>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</si>
  <si>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</si>
  <si>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Генеральний директор АТ "Укрпошта"</t>
  </si>
  <si>
    <t>І.Ю. Смілянський</t>
  </si>
  <si>
    <t>капітальний ремонт</t>
  </si>
  <si>
    <t>Зменшення</t>
  </si>
  <si>
    <t>Найменування видів діяльності за КВЕД</t>
  </si>
  <si>
    <t>6. Витрати, пов'язані з використанням власних службових автомобілів (у складі адміністративних витрат, рядок 1031)</t>
  </si>
  <si>
    <t>Облігації</t>
  </si>
  <si>
    <t>Повернення коштів за короткостроковими зобов'язаннями, у тому числі: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</si>
  <si>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</si>
  <si>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</si>
  <si>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</si>
  <si>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</si>
  <si>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</si>
  <si>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</si>
  <si>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</si>
  <si>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Враховано обов'язкові види податків та платежів.</t>
  </si>
  <si>
    <t xml:space="preserve">Пов'язано із збільшенням вартості на складові даного елементу витрат, в першу чергу на опалення </t>
  </si>
  <si>
    <t>Службові перевезення  Тернопільська дирекція (м. Тернопіль)</t>
  </si>
  <si>
    <t>Службові перевезення Харківська дирекція (м. Харків)</t>
  </si>
  <si>
    <t>v</t>
  </si>
  <si>
    <t xml:space="preserve">Відповідно до норм забезпеченості спеціальним одягом та спеціальним взуттям. 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</si>
  <si>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</si>
  <si>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</si>
  <si>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</si>
  <si>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</si>
  <si>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</si>
  <si>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2124/9</t>
  </si>
  <si>
    <t>Фінансовий результат до оподаткування</t>
  </si>
  <si>
    <t>І. Формування фінансових результатів</t>
  </si>
  <si>
    <t>Примітки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</si>
  <si>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</si>
  <si>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</si>
  <si>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</si>
  <si>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</si>
  <si>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</si>
  <si>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Службові перевезення Черкаська дирекція (м. Черкаси)</t>
  </si>
  <si>
    <t>інші доходи від звичайної діяльності</t>
  </si>
  <si>
    <t>втрати від зменшення корисності</t>
  </si>
  <si>
    <t>уцінка необоротних активів та фінансових інвестицій</t>
  </si>
  <si>
    <t>списання необоротних активів</t>
  </si>
  <si>
    <t>інші витрати звичайної діяльності</t>
  </si>
  <si>
    <t>1152/1</t>
  </si>
  <si>
    <t>1152/2</t>
  </si>
  <si>
    <t>1152/3</t>
  </si>
  <si>
    <t>1152/4</t>
  </si>
  <si>
    <t>1162/1</t>
  </si>
  <si>
    <t>1162/2</t>
  </si>
  <si>
    <t>1162/3</t>
  </si>
  <si>
    <t>1162/4</t>
  </si>
  <si>
    <t>1162/5</t>
  </si>
  <si>
    <t xml:space="preserve">Витрати враховують видатки на службові відрядження в межах України та закордон у зв’язку із участю працівників компанії у роботі спільної сесії керівних органів ВПС, ПостЄвропа тощо. </t>
  </si>
  <si>
    <t>Витрати плануються на отримання послуг електрозв’язку, мобільного зв’язку, організації каналів зв’язку, послуг з надання доступу до банку даних через канали передачі даних тощо, які необхідні для підтримки та функціонування інфраструктури компанії, в т.ч. для забезпечення можливості збільшення фінансових доходів.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</si>
  <si>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</si>
  <si>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</si>
  <si>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письмова кореспонденція та дрібні пакети</t>
  </si>
  <si>
    <t>періодичні видання (за передплатою)</t>
  </si>
  <si>
    <t>інші фінансові послуги 
(валютно - обмінні операції)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</si>
  <si>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</si>
  <si>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</si>
  <si>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</si>
  <si>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</si>
  <si>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</si>
  <si>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</si>
  <si>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Забезпечення</t>
  </si>
  <si>
    <t>Дисконт та премія за облігіціями</t>
  </si>
  <si>
    <t xml:space="preserve">ТОВ "ОТП Лізинг" </t>
  </si>
  <si>
    <t>Тимчасове користування вантажними транспортними засобами на умовах фінансового лізнгу</t>
  </si>
  <si>
    <t>винагорода лізингодавцю відповідно до графіку</t>
  </si>
  <si>
    <t>2017-2020</t>
  </si>
  <si>
    <t>Тимчасове користування АРМВЗ на умовах фінансового лізнгу</t>
  </si>
  <si>
    <t>АТ "ТАСКОМБАНК"</t>
  </si>
  <si>
    <t>22,5%</t>
  </si>
  <si>
    <t>2017-2019</t>
  </si>
  <si>
    <t xml:space="preserve">ПАТ КБ "ПРИВАТБАНК" </t>
  </si>
  <si>
    <t>19,0%</t>
  </si>
  <si>
    <t>2018-2021</t>
  </si>
  <si>
    <t>ПАТ КБ "ПРИВАТБАНК"</t>
  </si>
  <si>
    <t>х</t>
  </si>
  <si>
    <t xml:space="preserve">      5. Інформація щодо отримання та повернення залучених коштів</t>
  </si>
  <si>
    <t>Інші платежі (розшифрувати)</t>
  </si>
  <si>
    <t>Інші витрачання (розшифрувати)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</si>
  <si>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</si>
  <si>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</si>
  <si>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</si>
  <si>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</si>
  <si>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</si>
  <si>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</si>
  <si>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</si>
  <si>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</si>
  <si>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</si>
  <si>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</si>
  <si>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</si>
  <si>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</si>
  <si>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</si>
  <si>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</si>
  <si>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</si>
  <si>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</si>
  <si>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</si>
  <si>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Службові перевезення Волинська дирекція (м. Луцьк)</t>
  </si>
  <si>
    <t>Службові перевезення Дніпропетровська дирекція (м. Дніпропетровськ)</t>
  </si>
  <si>
    <t>Рентабельність EBITDA
(EBITDA, рядок 1310 / чистий дохід від реалізації продукції (товарів, робіт, послуг), рядок 1000) х 100, %</t>
  </si>
  <si>
    <t>операційна оренда активів</t>
  </si>
  <si>
    <t>відсотки банку по залишках на рахунках</t>
  </si>
  <si>
    <t>Повернення коштів до бюджету</t>
  </si>
  <si>
    <t xml:space="preserve">Надходження грошових коштів від інвестиційної діяльності </t>
  </si>
  <si>
    <t xml:space="preserve">Витрачання на придбання необоротних активів, у тому числі: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</si>
  <si>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</si>
  <si>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</si>
  <si>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</si>
  <si>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>Виплати за деривативами</t>
  </si>
  <si>
    <t>3270/1</t>
  </si>
  <si>
    <t>3270/2</t>
  </si>
  <si>
    <t>3270/3</t>
  </si>
  <si>
    <t xml:space="preserve">Витрачання грошових коштів від фінансової діяльності </t>
  </si>
  <si>
    <t>Інші надходження (розшифрувати)</t>
  </si>
  <si>
    <t>Витрачення на сплату відсотків</t>
  </si>
  <si>
    <t>Витрачення на сплату заборгованості з фінансової оренди</t>
  </si>
  <si>
    <t>Чистий рух грошових коштів за звітний період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</si>
  <si>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</si>
  <si>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 xml:space="preserve">Документ, яким затверджений титул будови,
із зазначенням суб'єкта управління, який його погодив
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</si>
  <si>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</si>
  <si>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</si>
  <si>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</si>
  <si>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</si>
  <si>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</si>
  <si>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</si>
  <si>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</si>
  <si>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</si>
  <si>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</si>
  <si>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</si>
  <si>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</si>
  <si>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</si>
  <si>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</si>
  <si>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</si>
  <si>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</si>
  <si>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</si>
  <si>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</si>
  <si>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</si>
  <si>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</si>
  <si>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</si>
  <si>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По даній статті передбачено кошти на придбання будівельних матеріалів для ремонтів аварійних дахів в адміністративних приміщеннях, в т.ч. тих, які готуються до здачі в оренду.</t>
  </si>
  <si>
    <t>Будівництво ЦОП у Львові</t>
  </si>
  <si>
    <t>2018-2022</t>
  </si>
  <si>
    <t>-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</si>
</sst>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_-* #,##0.00_₴_-;\-* #,##0.00_₴_-;_-* &quot;-&quot;??_₴_-;_-@_-"/>
    <numFmt numFmtId="167" formatCode="#,##0&quot;р.&quot;;[Red]\-#,##0&quot;р.&quot;"/>
    <numFmt numFmtId="168" formatCode="#,##0.00&quot;р.&quot;;\-#,##0.00&quot;р.&quot;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##\ ##0.000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* #,##0.00_);_(* \(#,##0.00\);_(* &quot;-&quot;??_);_(@_)"/>
    <numFmt numFmtId="178" formatCode="#,##0.0_ ;[Red]\-#,##0.0\ "/>
    <numFmt numFmtId="179" formatCode="0.0;\(0.0\);\ ;\-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_);_(@_)"/>
    <numFmt numFmtId="183" formatCode="#,##0.0&quot; &quot;;[Red]\-\ #,##0.0&quot; &quot;;&quot;----    &quot;"/>
    <numFmt numFmtId="184" formatCode="#,##0.0&quot; &quot;;[Red]\ \-\ #,##0.0&quot; &quot;;&quot;-----    &quot;"/>
    <numFmt numFmtId="185" formatCode="#,##0.0&quot; &quot;;[Red]\-\ #,##0.0&quot; &quot;;&quot;----   &quot;"/>
    <numFmt numFmtId="186" formatCode="#,##0&quot; &quot;;[Red]\-\ #,##0&quot; &quot;;&quot;----   &quot;"/>
    <numFmt numFmtId="187" formatCode="#,##0.0&quot; &quot;;[Red]\ \-\ #,##0.0&quot; &quot;;&quot;----   &quot;"/>
    <numFmt numFmtId="188" formatCode="_(* \(#,##0\)_);_(* \(#,##0\);_(* &quot;-&quot;_);_(@_)"/>
    <numFmt numFmtId="189" formatCode="_(* #,##0.0000_);_(* \(#,##0.0000\);_(* &quot;-&quot;_);_(@_)"/>
    <numFmt numFmtId="190" formatCode="#,##0.00&quot; &quot;;[Red]\ \-\ #,##0.00&quot; &quot;;&quot;----   &quot;"/>
    <numFmt numFmtId="191" formatCode="_-* #,##0.0_₴_-;\-* #,##0.0_₴_-;_-* &quot;-&quot;?_₴_-;_-@_-"/>
    <numFmt numFmtId="192" formatCode="#,##0.000&quot; &quot;;[Red]\-\ #,##0.000&quot; &quot;;&quot;----    &quot;"/>
    <numFmt numFmtId="193" formatCode="#,##0&quot; &quot;;[Red]\-\ #,##0&quot; &quot;;&quot;----    &quot;"/>
    <numFmt numFmtId="194" formatCode="_(* #,##0.00_);_(* \(#,##0.00\);_(* &quot;-&quot;_);_(@_)"/>
    <numFmt numFmtId="195" formatCode="_(* #,##0.000_);_(* \(#,##0.000\);_(* &quot;-&quot;_);_(@_)"/>
    <numFmt numFmtId="196" formatCode="#,##0.0&quot; &quot;;[Red]\-\ #,##0.0&quot; &quot;;&quot;--    &quot;"/>
    <numFmt numFmtId="197" formatCode="#,##0.000"/>
    <numFmt numFmtId="198" formatCode="_-* #,##0_₴_-;\-* #,##0_₴_-;_-* &quot;-&quot;?_₴_-;_-@_-"/>
    <numFmt numFmtId="199" formatCode=";;;"/>
    <numFmt numFmtId="200" formatCode="_-* #,##0.000_₴_-;\-* #,##0.000_₴_-;_-* &quot;-&quot;?_₴_-;_-@_-"/>
    <numFmt numFmtId="201" formatCode="_-* #,##0.0000_₴_-;\-* #,##0.0000_₴_-;_-* &quot;-&quot;?_₴_-;_-@_-"/>
    <numFmt numFmtId="202" formatCode="_(* #,##0.000000_);_(* \(#,##0.000000\);_(* &quot;-&quot;_);_(@_)"/>
    <numFmt numFmtId="203" formatCode="#,##0.00000000000000000000_ ;[Red]\-#,##0.00000000000000000000\ "/>
    <numFmt numFmtId="204" formatCode="#,##0.00000000000&quot; &quot;;[Red]\-\ #,##0.00000000000&quot; &quot;;&quot;----    &quot;"/>
    <numFmt numFmtId="205" formatCode="#,##0.00000000000000_ ;[Red]\-#,##0.00000000000000\ "/>
    <numFmt numFmtId="206" formatCode="_-* #,##0.0\ _₴_-;\-* #,##0.0\ _₴_-;_-* &quot;-&quot;?\ _₴_-;_-@_-"/>
    <numFmt numFmtId="207" formatCode="#,##0.00000000_ ;[Red]\-#,##0.00000000\ "/>
    <numFmt numFmtId="208" formatCode="#,##0.00_ ;[Red]\-#,##0.00\ "/>
    <numFmt numFmtId="209" formatCode="0.0000"/>
    <numFmt numFmtId="210" formatCode="#,##0.000&quot; &quot;;[Red]\ \-\ #,##0.000&quot; &quot;;&quot;----   &quot;"/>
    <numFmt numFmtId="211" formatCode="#,##0&quot; &quot;;[Red]\ \-\ #,##0&quot; &quot;;&quot;----   &quot;"/>
    <numFmt numFmtId="212" formatCode="#,##0.00&quot; &quot;;[Red]\-\ #,##0.00&quot; &quot;;&quot;----    &quot;"/>
    <numFmt numFmtId="213" formatCode="#,##0.00&quot; &quot;;[Red]\-\ #,##0.00&quot; &quot;;&quot;----   &quot;"/>
    <numFmt numFmtId="214" formatCode="#,##0.000&quot; &quot;;[Red]\-\ #,##0.000&quot; &quot;;&quot;----   &quot;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00"/>
    <numFmt numFmtId="220" formatCode="0.000"/>
  </numFmts>
  <fonts count="10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0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ahoma"/>
      <family val="2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4"/>
      <color indexed="9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12"/>
      <name val="Arial Cur"/>
      <family val="0"/>
    </font>
    <font>
      <sz val="13.5"/>
      <name val="Times New Roman"/>
      <family val="1"/>
    </font>
    <font>
      <i/>
      <sz val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9"/>
      <color indexed="8"/>
      <name val="Arial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87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7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87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7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7" fillId="11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12" borderId="0" applyNumberFormat="0" applyBorder="0" applyAlignment="0" applyProtection="0"/>
    <xf numFmtId="0" fontId="3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87" fillId="15" borderId="0" applyNumberFormat="0" applyBorder="0" applyAlignment="0" applyProtection="0"/>
    <xf numFmtId="0" fontId="3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87" fillId="16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87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87" fillId="18" borderId="0" applyNumberFormat="0" applyBorder="0" applyAlignment="0" applyProtection="0"/>
    <xf numFmtId="0" fontId="3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87" fillId="19" borderId="0" applyNumberFormat="0" applyBorder="0" applyAlignment="0" applyProtection="0"/>
    <xf numFmtId="0" fontId="3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87" fillId="20" borderId="0" applyNumberFormat="0" applyBorder="0" applyAlignment="0" applyProtection="0"/>
    <xf numFmtId="0" fontId="3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88" fillId="25" borderId="0" applyNumberFormat="0" applyBorder="0" applyAlignment="0" applyProtection="0"/>
    <xf numFmtId="0" fontId="32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88" fillId="26" borderId="0" applyNumberFormat="0" applyBorder="0" applyAlignment="0" applyProtection="0"/>
    <xf numFmtId="0" fontId="32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88" fillId="13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88" fillId="22" borderId="0" applyNumberFormat="0" applyBorder="0" applyAlignment="0" applyProtection="0"/>
    <xf numFmtId="0" fontId="32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23" borderId="0" applyNumberFormat="0" applyBorder="0" applyAlignment="0" applyProtection="0"/>
    <xf numFmtId="0" fontId="88" fillId="28" borderId="0" applyNumberFormat="0" applyBorder="0" applyAlignment="0" applyProtection="0"/>
    <xf numFmtId="0" fontId="32" fillId="2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6" borderId="0" applyNumberFormat="0" applyBorder="0" applyAlignment="0" applyProtection="0"/>
    <xf numFmtId="0" fontId="14" fillId="24" borderId="0" applyNumberFormat="0" applyBorder="0" applyAlignment="0" applyProtection="0"/>
    <xf numFmtId="0" fontId="88" fillId="24" borderId="0" applyNumberFormat="0" applyBorder="0" applyAlignment="0" applyProtection="0"/>
    <xf numFmtId="0" fontId="32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25" fillId="3" borderId="0" applyNumberFormat="0" applyBorder="0" applyAlignment="0" applyProtection="0"/>
    <xf numFmtId="0" fontId="17" fillId="32" borderId="1" applyNumberFormat="0" applyAlignment="0" applyProtection="0"/>
    <xf numFmtId="0" fontId="22" fillId="33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71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4" fontId="34" fillId="0" borderId="0" applyAlignment="0">
      <protection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7" borderId="1" applyNumberFormat="0" applyAlignment="0" applyProtection="0"/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/>
    </xf>
    <xf numFmtId="49" fontId="12" fillId="0" borderId="0" applyNumberFormat="0" applyFont="0" applyAlignment="0">
      <protection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12" fillId="0" borderId="0" applyNumberFormat="0" applyFont="0" applyAlignment="0">
      <protection locked="0"/>
    </xf>
    <xf numFmtId="49" fontId="36" fillId="34" borderId="7">
      <alignment horizontal="left" vertical="center"/>
      <protection locked="0"/>
    </xf>
    <xf numFmtId="49" fontId="36" fillId="34" borderId="7">
      <alignment horizontal="left" vertical="center"/>
      <protection/>
    </xf>
    <xf numFmtId="4" fontId="36" fillId="34" borderId="7">
      <alignment horizontal="right" vertical="center"/>
      <protection locked="0"/>
    </xf>
    <xf numFmtId="4" fontId="36" fillId="34" borderId="7">
      <alignment horizontal="right" vertical="center"/>
      <protection/>
    </xf>
    <xf numFmtId="4" fontId="37" fillId="34" borderId="7">
      <alignment horizontal="right" vertical="center"/>
      <protection locked="0"/>
    </xf>
    <xf numFmtId="49" fontId="38" fillId="34" borderId="3">
      <alignment horizontal="left" vertical="center"/>
      <protection locked="0"/>
    </xf>
    <xf numFmtId="49" fontId="38" fillId="34" borderId="3">
      <alignment horizontal="left" vertical="center"/>
      <protection/>
    </xf>
    <xf numFmtId="49" fontId="39" fillId="34" borderId="3">
      <alignment horizontal="left" vertical="center"/>
      <protection locked="0"/>
    </xf>
    <xf numFmtId="49" fontId="39" fillId="34" borderId="3">
      <alignment horizontal="left" vertical="center"/>
      <protection/>
    </xf>
    <xf numFmtId="4" fontId="38" fillId="34" borderId="3">
      <alignment horizontal="right" vertical="center"/>
      <protection locked="0"/>
    </xf>
    <xf numFmtId="4" fontId="38" fillId="34" borderId="3">
      <alignment horizontal="right" vertical="center"/>
      <protection/>
    </xf>
    <xf numFmtId="4" fontId="40" fillId="34" borderId="3">
      <alignment horizontal="right" vertical="center"/>
      <protection locked="0"/>
    </xf>
    <xf numFmtId="49" fontId="33" fillId="34" borderId="3">
      <alignment horizontal="left" vertical="center"/>
      <protection locked="0"/>
    </xf>
    <xf numFmtId="49" fontId="33" fillId="34" borderId="3">
      <alignment horizontal="left" vertical="center"/>
      <protection locked="0"/>
    </xf>
    <xf numFmtId="49" fontId="33" fillId="34" borderId="3">
      <alignment horizontal="left" vertical="center"/>
      <protection/>
    </xf>
    <xf numFmtId="49" fontId="33" fillId="34" borderId="3">
      <alignment horizontal="left" vertical="center"/>
      <protection/>
    </xf>
    <xf numFmtId="49" fontId="37" fillId="34" borderId="3">
      <alignment horizontal="left" vertical="center"/>
      <protection locked="0"/>
    </xf>
    <xf numFmtId="49" fontId="37" fillId="34" borderId="3">
      <alignment horizontal="left" vertical="center"/>
      <protection/>
    </xf>
    <xf numFmtId="4" fontId="33" fillId="34" borderId="3">
      <alignment horizontal="right" vertical="center"/>
      <protection locked="0"/>
    </xf>
    <xf numFmtId="4" fontId="33" fillId="34" borderId="3">
      <alignment horizontal="right" vertical="center"/>
      <protection locked="0"/>
    </xf>
    <xf numFmtId="4" fontId="33" fillId="34" borderId="3">
      <alignment horizontal="right" vertical="center"/>
      <protection/>
    </xf>
    <xf numFmtId="4" fontId="33" fillId="34" borderId="3">
      <alignment horizontal="right" vertical="center"/>
      <protection/>
    </xf>
    <xf numFmtId="4" fontId="37" fillId="34" borderId="3">
      <alignment horizontal="right" vertical="center"/>
      <protection locked="0"/>
    </xf>
    <xf numFmtId="49" fontId="41" fillId="34" borderId="3">
      <alignment horizontal="left" vertical="center"/>
      <protection locked="0"/>
    </xf>
    <xf numFmtId="49" fontId="41" fillId="34" borderId="3">
      <alignment horizontal="left" vertical="center"/>
      <protection/>
    </xf>
    <xf numFmtId="49" fontId="42" fillId="34" borderId="3">
      <alignment horizontal="left" vertical="center"/>
      <protection locked="0"/>
    </xf>
    <xf numFmtId="49" fontId="42" fillId="34" borderId="3">
      <alignment horizontal="left" vertical="center"/>
      <protection/>
    </xf>
    <xf numFmtId="4" fontId="41" fillId="34" borderId="3">
      <alignment horizontal="right" vertical="center"/>
      <protection locked="0"/>
    </xf>
    <xf numFmtId="4" fontId="41" fillId="34" borderId="3">
      <alignment horizontal="right" vertical="center"/>
      <protection/>
    </xf>
    <xf numFmtId="4" fontId="43" fillId="34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  <protection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  <protection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  <protection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  <protection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  <protection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8" borderId="0" applyNumberFormat="0" applyFill="0" applyAlignment="0">
      <protection locked="0"/>
    </xf>
    <xf numFmtId="0" fontId="0" fillId="10" borderId="9" applyNumberFormat="0" applyFont="0" applyAlignment="0" applyProtection="0"/>
    <xf numFmtId="4" fontId="48" fillId="7" borderId="3">
      <alignment horizontal="right" vertical="center"/>
      <protection locked="0"/>
    </xf>
    <xf numFmtId="4" fontId="48" fillId="35" borderId="3">
      <alignment horizontal="right" vertical="center"/>
      <protection locked="0"/>
    </xf>
    <xf numFmtId="4" fontId="48" fillId="32" borderId="3">
      <alignment horizontal="right" vertical="center"/>
      <protection locked="0"/>
    </xf>
    <xf numFmtId="0" fontId="16" fillId="32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83" fillId="34" borderId="0">
      <alignment horizontal="right" vertical="center"/>
      <protection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88" fillId="36" borderId="0" applyNumberFormat="0" applyBorder="0" applyAlignment="0" applyProtection="0"/>
    <xf numFmtId="0" fontId="32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9" borderId="0" applyNumberFormat="0" applyBorder="0" applyAlignment="0" applyProtection="0"/>
    <xf numFmtId="0" fontId="88" fillId="38" borderId="0" applyNumberFormat="0" applyBorder="0" applyAlignment="0" applyProtection="0"/>
    <xf numFmtId="0" fontId="32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88" fillId="39" borderId="0" applyNumberFormat="0" applyBorder="0" applyAlignment="0" applyProtection="0"/>
    <xf numFmtId="0" fontId="32" fillId="3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0" fontId="88" fillId="40" borderId="0" applyNumberFormat="0" applyBorder="0" applyAlignment="0" applyProtection="0"/>
    <xf numFmtId="0" fontId="32" fillId="2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22" borderId="0" applyNumberFormat="0" applyBorder="0" applyAlignment="0" applyProtection="0"/>
    <xf numFmtId="0" fontId="88" fillId="42" borderId="0" applyNumberFormat="0" applyBorder="0" applyAlignment="0" applyProtection="0"/>
    <xf numFmtId="0" fontId="3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88" fillId="43" borderId="0" applyNumberFormat="0" applyBorder="0" applyAlignment="0" applyProtection="0"/>
    <xf numFmtId="0" fontId="32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89" fillId="44" borderId="12" applyNumberFormat="0" applyAlignment="0" applyProtection="0"/>
    <xf numFmtId="0" fontId="49" fillId="7" borderId="1" applyNumberFormat="0" applyAlignment="0" applyProtection="0"/>
    <xf numFmtId="0" fontId="15" fillId="17" borderId="1" applyNumberFormat="0" applyAlignment="0" applyProtection="0"/>
    <xf numFmtId="0" fontId="15" fillId="17" borderId="1" applyNumberFormat="0" applyAlignment="0" applyProtection="0"/>
    <xf numFmtId="0" fontId="15" fillId="7" borderId="1" applyNumberFormat="0" applyAlignment="0" applyProtection="0"/>
    <xf numFmtId="0" fontId="90" fillId="45" borderId="13" applyNumberFormat="0" applyAlignment="0" applyProtection="0"/>
    <xf numFmtId="0" fontId="50" fillId="32" borderId="10" applyNumberFormat="0" applyAlignment="0" applyProtection="0"/>
    <xf numFmtId="0" fontId="16" fillId="34" borderId="10" applyNumberFormat="0" applyAlignment="0" applyProtection="0"/>
    <xf numFmtId="0" fontId="16" fillId="34" borderId="10" applyNumberFormat="0" applyAlignment="0" applyProtection="0"/>
    <xf numFmtId="0" fontId="16" fillId="32" borderId="10" applyNumberFormat="0" applyAlignment="0" applyProtection="0"/>
    <xf numFmtId="0" fontId="91" fillId="45" borderId="12" applyNumberFormat="0" applyAlignment="0" applyProtection="0"/>
    <xf numFmtId="0" fontId="51" fillId="32" borderId="1" applyNumberFormat="0" applyAlignment="0" applyProtection="0"/>
    <xf numFmtId="0" fontId="81" fillId="34" borderId="1" applyNumberFormat="0" applyAlignment="0" applyProtection="0"/>
    <xf numFmtId="0" fontId="81" fillId="34" borderId="1" applyNumberFormat="0" applyAlignment="0" applyProtection="0"/>
    <xf numFmtId="0" fontId="17" fillId="32" borderId="1" applyNumberFormat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0" borderId="14" applyNumberFormat="0" applyFill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93" fillId="0" borderId="15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94" fillId="0" borderId="16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55" fillId="0" borderId="11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1" applyNumberFormat="0" applyFill="0" applyAlignment="0" applyProtection="0"/>
    <xf numFmtId="0" fontId="96" fillId="46" borderId="19" applyNumberFormat="0" applyAlignment="0" applyProtection="0"/>
    <xf numFmtId="0" fontId="56" fillId="33" borderId="2" applyNumberFormat="0" applyAlignment="0" applyProtection="0"/>
    <xf numFmtId="0" fontId="22" fillId="33" borderId="2" applyNumberFormat="0" applyAlignment="0" applyProtection="0"/>
    <xf numFmtId="0" fontId="22" fillId="33" borderId="2" applyNumberFormat="0" applyAlignment="0" applyProtection="0"/>
    <xf numFmtId="0" fontId="22" fillId="33" borderId="2" applyNumberFormat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57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0" fillId="0" borderId="0" applyNumberFormat="0" applyFill="0" applyBorder="0" applyAlignment="0" applyProtection="0"/>
    <xf numFmtId="0" fontId="99" fillId="48" borderId="0" applyNumberFormat="0" applyBorder="0" applyAlignment="0" applyProtection="0"/>
    <xf numFmtId="0" fontId="58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9" borderId="20" applyNumberFormat="0" applyFont="0" applyAlignment="0" applyProtection="0"/>
    <xf numFmtId="0" fontId="60" fillId="10" borderId="9" applyNumberFormat="0" applyFont="0" applyAlignment="0" applyProtection="0"/>
    <xf numFmtId="0" fontId="0" fillId="10" borderId="9" applyNumberFormat="0" applyFont="0" applyAlignment="0" applyProtection="0"/>
    <xf numFmtId="0" fontId="60" fillId="10" borderId="9" applyNumberFormat="0" applyFont="0" applyAlignment="0" applyProtection="0"/>
    <xf numFmtId="0" fontId="12" fillId="1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21" applyNumberFormat="0" applyFill="0" applyAlignment="0" applyProtection="0"/>
    <xf numFmtId="0" fontId="61" fillId="0" borderId="8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7" fillId="0" borderId="8" applyNumberFormat="0" applyFill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3" fillId="50" borderId="0" applyNumberFormat="0" applyBorder="0" applyAlignment="0" applyProtection="0"/>
    <xf numFmtId="0" fontId="64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179" fontId="65" fillId="34" borderId="23" applyFill="0" applyBorder="0">
      <alignment horizontal="center" vertical="center" wrapText="1"/>
      <protection locked="0"/>
    </xf>
    <xf numFmtId="174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174" fontId="66" fillId="0" borderId="0">
      <alignment wrapText="1"/>
      <protection/>
    </xf>
    <xf numFmtId="174" fontId="34" fillId="0" borderId="0">
      <alignment wrapText="1"/>
      <protection/>
    </xf>
  </cellStyleXfs>
  <cellXfs count="384">
    <xf numFmtId="0" fontId="0" fillId="0" borderId="0" xfId="0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17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" xfId="417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0" xfId="425" applyFont="1" applyFill="1" applyBorder="1" applyAlignment="1">
      <alignment vertical="center"/>
      <protection/>
    </xf>
    <xf numFmtId="0" fontId="4" fillId="0" borderId="3" xfId="425" applyFont="1" applyFill="1" applyBorder="1" applyAlignment="1">
      <alignment horizontal="left" vertical="center" wrapText="1"/>
      <protection/>
    </xf>
    <xf numFmtId="0" fontId="3" fillId="0" borderId="0" xfId="425" applyFont="1" applyFill="1" applyBorder="1" applyAlignment="1">
      <alignment vertical="center"/>
      <protection/>
    </xf>
    <xf numFmtId="0" fontId="4" fillId="0" borderId="0" xfId="425" applyFont="1" applyFill="1" applyBorder="1" applyAlignment="1">
      <alignment horizontal="center" vertical="center"/>
      <protection/>
    </xf>
    <xf numFmtId="0" fontId="3" fillId="0" borderId="0" xfId="42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425" applyFont="1" applyFill="1" applyBorder="1" applyAlignment="1">
      <alignment horizontal="center" vertical="center"/>
      <protection/>
    </xf>
    <xf numFmtId="0" fontId="4" fillId="0" borderId="3" xfId="42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3" fillId="0" borderId="3" xfId="425" applyFont="1" applyFill="1" applyBorder="1" applyAlignment="1">
      <alignment horizontal="left" vertical="center" wrapText="1"/>
      <protection/>
    </xf>
    <xf numFmtId="0" fontId="13" fillId="0" borderId="0" xfId="425" applyFont="1" applyFill="1">
      <alignment/>
      <protection/>
    </xf>
    <xf numFmtId="0" fontId="6" fillId="0" borderId="0" xfId="0" applyFont="1" applyFill="1" applyAlignment="1">
      <alignment vertical="center"/>
    </xf>
    <xf numFmtId="0" fontId="4" fillId="0" borderId="0" xfId="425" applyFont="1" applyFill="1" applyBorder="1" applyAlignment="1">
      <alignment vertical="center" wrapText="1"/>
      <protection/>
    </xf>
    <xf numFmtId="0" fontId="3" fillId="0" borderId="3" xfId="4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quotePrefix="1">
      <alignment horizontal="center"/>
    </xf>
    <xf numFmtId="173" fontId="4" fillId="0" borderId="0" xfId="425" applyNumberFormat="1" applyFont="1" applyFill="1" applyBorder="1" applyAlignment="1">
      <alignment horizontal="center" vertical="center" wrapText="1"/>
      <protection/>
    </xf>
    <xf numFmtId="173" fontId="4" fillId="0" borderId="0" xfId="425" applyNumberFormat="1" applyFont="1" applyFill="1" applyBorder="1" applyAlignment="1">
      <alignment horizontal="right" vertical="center" wrapText="1"/>
      <protection/>
    </xf>
    <xf numFmtId="0" fontId="4" fillId="0" borderId="0" xfId="425" applyFont="1" applyFill="1" applyBorder="1" applyAlignment="1">
      <alignment horizontal="left" vertical="center" wrapText="1"/>
      <protection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316" applyFont="1" applyFill="1" applyBorder="1" applyAlignment="1">
      <alignment vertical="center" wrapText="1"/>
      <protection locked="0"/>
    </xf>
    <xf numFmtId="0" fontId="3" fillId="0" borderId="3" xfId="316" applyFont="1" applyFill="1" applyBorder="1" applyAlignment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417" applyNumberFormat="1" applyFont="1" applyFill="1" applyBorder="1" applyAlignment="1">
      <alignment horizontal="left" vertical="center" wrapText="1"/>
      <protection/>
    </xf>
    <xf numFmtId="0" fontId="4" fillId="0" borderId="3" xfId="417" applyNumberFormat="1" applyFont="1" applyFill="1" applyBorder="1" applyAlignment="1">
      <alignment horizontal="center" vertical="center" wrapText="1"/>
      <protection/>
    </xf>
    <xf numFmtId="0" fontId="4" fillId="0" borderId="3" xfId="417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left" vertical="center" wrapText="1" shrinkToFit="1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left" vertical="center" wrapText="1"/>
    </xf>
    <xf numFmtId="49" fontId="4" fillId="0" borderId="3" xfId="417" applyNumberFormat="1" applyFont="1" applyFill="1" applyBorder="1" applyAlignment="1">
      <alignment horizontal="left" vertical="center" wrapText="1"/>
      <protection/>
    </xf>
    <xf numFmtId="173" fontId="4" fillId="0" borderId="3" xfId="417" applyNumberFormat="1" applyFont="1" applyFill="1" applyBorder="1" applyAlignment="1">
      <alignment horizontal="center" vertical="center" wrapText="1"/>
      <protection/>
    </xf>
    <xf numFmtId="0" fontId="4" fillId="0" borderId="3" xfId="417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176" fontId="4" fillId="17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/>
    </xf>
    <xf numFmtId="0" fontId="3" fillId="0" borderId="3" xfId="0" applyFont="1" applyFill="1" applyBorder="1" applyAlignment="1" quotePrefix="1">
      <alignment horizontal="center"/>
    </xf>
    <xf numFmtId="0" fontId="3" fillId="0" borderId="3" xfId="425" applyFont="1" applyFill="1" applyBorder="1" applyAlignment="1">
      <alignment horizontal="center" vertical="center"/>
      <protection/>
    </xf>
    <xf numFmtId="0" fontId="3" fillId="0" borderId="26" xfId="425" applyFont="1" applyFill="1" applyBorder="1" applyAlignment="1">
      <alignment horizontal="left" vertical="center" wrapText="1"/>
      <protection/>
    </xf>
    <xf numFmtId="0" fontId="3" fillId="0" borderId="25" xfId="425" applyFont="1" applyFill="1" applyBorder="1" applyAlignment="1">
      <alignment horizontal="left" vertical="center" wrapText="1"/>
      <protection/>
    </xf>
    <xf numFmtId="0" fontId="3" fillId="0" borderId="27" xfId="425" applyFont="1" applyFill="1" applyBorder="1" applyAlignment="1">
      <alignment horizontal="left" vertical="center" wrapText="1"/>
      <protection/>
    </xf>
    <xf numFmtId="0" fontId="3" fillId="0" borderId="31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0" xfId="425" applyFont="1" applyFill="1" applyBorder="1" applyAlignment="1">
      <alignment horizontal="left" vertical="center" wrapText="1"/>
      <protection/>
    </xf>
    <xf numFmtId="0" fontId="4" fillId="0" borderId="3" xfId="0" applyNumberFormat="1" applyFont="1" applyFill="1" applyBorder="1" applyAlignment="1">
      <alignment horizontal="center" vertical="center"/>
    </xf>
    <xf numFmtId="176" fontId="3" fillId="35" borderId="3" xfId="0" applyNumberFormat="1" applyFont="1" applyFill="1" applyBorder="1" applyAlignment="1">
      <alignment horizontal="center" vertical="center" wrapText="1"/>
    </xf>
    <xf numFmtId="176" fontId="4" fillId="35" borderId="3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176" fontId="3" fillId="7" borderId="3" xfId="0" applyNumberFormat="1" applyFont="1" applyFill="1" applyBorder="1" applyAlignment="1">
      <alignment horizontal="center" vertical="center" wrapText="1"/>
    </xf>
    <xf numFmtId="176" fontId="3" fillId="17" borderId="3" xfId="0" applyNumberFormat="1" applyFont="1" applyFill="1" applyBorder="1" applyAlignment="1">
      <alignment horizontal="center" vertical="center" wrapText="1"/>
    </xf>
    <xf numFmtId="182" fontId="3" fillId="4" borderId="3" xfId="0" applyNumberFormat="1" applyFont="1" applyFill="1" applyBorder="1" applyAlignment="1">
      <alignment horizontal="center" vertical="center" wrapText="1"/>
    </xf>
    <xf numFmtId="0" fontId="3" fillId="7" borderId="26" xfId="425" applyFont="1" applyFill="1" applyBorder="1" applyAlignment="1">
      <alignment horizontal="left" vertical="center" wrapText="1"/>
      <protection/>
    </xf>
    <xf numFmtId="0" fontId="3" fillId="7" borderId="3" xfId="0" applyFont="1" applyFill="1" applyBorder="1" applyAlignment="1">
      <alignment horizontal="left" vertical="center" wrapText="1"/>
    </xf>
    <xf numFmtId="172" fontId="4" fillId="4" borderId="3" xfId="417" applyNumberFormat="1" applyFont="1" applyFill="1" applyBorder="1" applyAlignment="1">
      <alignment horizontal="center" vertical="center" wrapText="1"/>
      <protection/>
    </xf>
    <xf numFmtId="182" fontId="4" fillId="0" borderId="3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181" fontId="3" fillId="17" borderId="3" xfId="0" applyNumberFormat="1" applyFont="1" applyFill="1" applyBorder="1" applyAlignment="1">
      <alignment horizontal="center" vertical="center" wrapText="1"/>
    </xf>
    <xf numFmtId="181" fontId="4" fillId="17" borderId="3" xfId="0" applyNumberFormat="1" applyFont="1" applyFill="1" applyBorder="1" applyAlignment="1">
      <alignment horizontal="center" vertical="center" wrapText="1"/>
    </xf>
    <xf numFmtId="172" fontId="4" fillId="17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3" fontId="4" fillId="17" borderId="3" xfId="417" applyNumberFormat="1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3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/>
    </xf>
    <xf numFmtId="181" fontId="3" fillId="30" borderId="0" xfId="0" applyNumberFormat="1" applyFont="1" applyFill="1" applyBorder="1" applyAlignment="1">
      <alignment horizontal="center" vertical="center" wrapText="1"/>
    </xf>
    <xf numFmtId="0" fontId="77" fillId="0" borderId="3" xfId="508" applyFont="1" applyFill="1" applyBorder="1" applyAlignment="1">
      <alignment horizontal="center" vertical="center"/>
      <protection/>
    </xf>
    <xf numFmtId="1" fontId="9" fillId="0" borderId="3" xfId="0" applyNumberFormat="1" applyFont="1" applyFill="1" applyBorder="1" applyAlignment="1">
      <alignment horizontal="right" wrapText="1"/>
    </xf>
    <xf numFmtId="1" fontId="3" fillId="17" borderId="3" xfId="0" applyNumberFormat="1" applyFont="1" applyFill="1" applyBorder="1" applyAlignment="1">
      <alignment horizontal="right" wrapText="1" shrinkToFit="1"/>
    </xf>
    <xf numFmtId="181" fontId="9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180" fontId="67" fillId="0" borderId="3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 shrinkToFit="1"/>
    </xf>
    <xf numFmtId="180" fontId="67" fillId="3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92" fontId="71" fillId="0" borderId="3" xfId="0" applyNumberFormat="1" applyFont="1" applyFill="1" applyBorder="1" applyAlignment="1">
      <alignment vertical="center" wrapText="1"/>
    </xf>
    <xf numFmtId="193" fontId="71" fillId="0" borderId="3" xfId="0" applyNumberFormat="1" applyFont="1" applyFill="1" applyBorder="1" applyAlignment="1">
      <alignment vertical="center" wrapText="1"/>
    </xf>
    <xf numFmtId="193" fontId="4" fillId="0" borderId="3" xfId="0" applyNumberFormat="1" applyFont="1" applyFill="1" applyBorder="1" applyAlignment="1">
      <alignment vertical="center" wrapText="1"/>
    </xf>
    <xf numFmtId="186" fontId="4" fillId="0" borderId="3" xfId="0" applyNumberFormat="1" applyFont="1" applyFill="1" applyBorder="1" applyAlignment="1">
      <alignment horizontal="left" vertical="center" wrapText="1"/>
    </xf>
    <xf numFmtId="193" fontId="4" fillId="0" borderId="3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76" fontId="4" fillId="0" borderId="0" xfId="425" applyNumberFormat="1" applyFont="1" applyFill="1" applyBorder="1" applyAlignment="1">
      <alignment horizontal="center" vertical="center"/>
      <protection/>
    </xf>
    <xf numFmtId="1" fontId="4" fillId="0" borderId="0" xfId="425" applyNumberFormat="1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182" fontId="3" fillId="0" borderId="0" xfId="0" applyNumberFormat="1" applyFont="1" applyFill="1" applyBorder="1" applyAlignment="1">
      <alignment horizontal="center" vertical="center" wrapText="1"/>
    </xf>
    <xf numFmtId="180" fontId="75" fillId="0" borderId="3" xfId="0" applyNumberFormat="1" applyFont="1" applyFill="1" applyBorder="1" applyAlignment="1">
      <alignment horizontal="center" vertical="center" wrapText="1"/>
    </xf>
    <xf numFmtId="180" fontId="80" fillId="0" borderId="3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3" fontId="4" fillId="0" borderId="0" xfId="425" applyNumberFormat="1" applyFont="1" applyFill="1" applyBorder="1" applyAlignment="1">
      <alignment horizontal="center" vertical="center"/>
      <protection/>
    </xf>
    <xf numFmtId="3" fontId="4" fillId="0" borderId="0" xfId="425" applyNumberFormat="1" applyFont="1" applyFill="1" applyBorder="1" applyAlignment="1">
      <alignment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vertical="center"/>
    </xf>
    <xf numFmtId="0" fontId="4" fillId="34" borderId="3" xfId="0" applyFont="1" applyFill="1" applyBorder="1" applyAlignment="1">
      <alignment horizontal="left" vertical="center" wrapText="1"/>
    </xf>
    <xf numFmtId="197" fontId="4" fillId="0" borderId="0" xfId="425" applyNumberFormat="1" applyFont="1" applyFill="1" applyBorder="1" applyAlignment="1">
      <alignment horizontal="center" vertical="center" wrapText="1"/>
      <protection/>
    </xf>
    <xf numFmtId="182" fontId="72" fillId="0" borderId="0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 shrinkToFit="1"/>
    </xf>
    <xf numFmtId="182" fontId="4" fillId="0" borderId="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vertical="center"/>
    </xf>
    <xf numFmtId="182" fontId="76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 shrinkToFit="1"/>
    </xf>
    <xf numFmtId="0" fontId="8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indent="1"/>
    </xf>
    <xf numFmtId="173" fontId="7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 indent="3"/>
    </xf>
    <xf numFmtId="173" fontId="3" fillId="0" borderId="3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center" wrapText="1"/>
    </xf>
    <xf numFmtId="173" fontId="3" fillId="30" borderId="0" xfId="0" applyNumberFormat="1" applyFont="1" applyFill="1" applyBorder="1" applyAlignment="1">
      <alignment horizontal="center" vertical="center" wrapText="1"/>
    </xf>
    <xf numFmtId="180" fontId="3" fillId="30" borderId="0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85" fillId="34" borderId="3" xfId="0" applyNumberFormat="1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194" fontId="4" fillId="0" borderId="0" xfId="425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3" xfId="417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/>
    </xf>
    <xf numFmtId="182" fontId="76" fillId="0" borderId="0" xfId="0" applyNumberFormat="1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3" fillId="0" borderId="0" xfId="425" applyFont="1" applyFill="1" applyBorder="1" applyAlignment="1">
      <alignment horizontal="center" vertical="center"/>
      <protection/>
    </xf>
    <xf numFmtId="0" fontId="4" fillId="0" borderId="3" xfId="425" applyFont="1" applyFill="1" applyBorder="1" applyAlignment="1">
      <alignment horizontal="center" vertical="center" wrapText="1"/>
      <protection/>
    </xf>
    <xf numFmtId="0" fontId="3" fillId="0" borderId="3" xfId="425" applyFont="1" applyFill="1" applyBorder="1" applyAlignment="1">
      <alignment horizontal="center" vertical="center" wrapText="1"/>
      <protection/>
    </xf>
    <xf numFmtId="0" fontId="3" fillId="0" borderId="3" xfId="425" applyFont="1" applyFill="1" applyBorder="1" applyAlignment="1">
      <alignment horizontal="left" vertical="center" wrapText="1"/>
      <protection/>
    </xf>
    <xf numFmtId="173" fontId="4" fillId="0" borderId="0" xfId="0" applyNumberFormat="1" applyFont="1" applyFill="1" applyBorder="1" applyAlignment="1" quotePrefix="1">
      <alignment horizontal="left" vertical="center" wrapText="1"/>
    </xf>
    <xf numFmtId="0" fontId="4" fillId="0" borderId="30" xfId="425" applyFont="1" applyFill="1" applyBorder="1" applyAlignment="1">
      <alignment horizontal="center" vertical="center" wrapText="1"/>
      <protection/>
    </xf>
    <xf numFmtId="0" fontId="4" fillId="0" borderId="31" xfId="425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0" xfId="417" applyNumberFormat="1" applyFont="1" applyFill="1" applyBorder="1" applyAlignment="1">
      <alignment horizontal="center" vertical="center" wrapText="1"/>
      <protection/>
    </xf>
    <xf numFmtId="0" fontId="4" fillId="0" borderId="31" xfId="417" applyNumberFormat="1" applyFont="1" applyFill="1" applyBorder="1" applyAlignment="1">
      <alignment horizontal="center" vertical="center" wrapText="1"/>
      <protection/>
    </xf>
    <xf numFmtId="0" fontId="3" fillId="0" borderId="0" xfId="41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80" fontId="4" fillId="0" borderId="26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181" fontId="4" fillId="0" borderId="26" xfId="0" applyNumberFormat="1" applyFont="1" applyFill="1" applyBorder="1" applyAlignment="1">
      <alignment horizontal="center" vertical="center" wrapText="1"/>
    </xf>
    <xf numFmtId="181" fontId="4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81" fontId="3" fillId="17" borderId="26" xfId="0" applyNumberFormat="1" applyFont="1" applyFill="1" applyBorder="1" applyAlignment="1">
      <alignment horizontal="center" vertical="center" wrapText="1"/>
    </xf>
    <xf numFmtId="181" fontId="3" fillId="17" borderId="27" xfId="0" applyNumberFormat="1" applyFont="1" applyFill="1" applyBorder="1" applyAlignment="1">
      <alignment horizontal="center" vertical="center" wrapText="1"/>
    </xf>
    <xf numFmtId="180" fontId="3" fillId="17" borderId="26" xfId="0" applyNumberFormat="1" applyFont="1" applyFill="1" applyBorder="1" applyAlignment="1">
      <alignment horizontal="center" vertical="center" wrapText="1"/>
    </xf>
    <xf numFmtId="180" fontId="3" fillId="17" borderId="27" xfId="0" applyNumberFormat="1" applyFont="1" applyFill="1" applyBorder="1" applyAlignment="1">
      <alignment horizontal="center" vertical="center" wrapText="1"/>
    </xf>
    <xf numFmtId="180" fontId="4" fillId="17" borderId="26" xfId="0" applyNumberFormat="1" applyFont="1" applyFill="1" applyBorder="1" applyAlignment="1">
      <alignment horizontal="center" vertical="center" wrapText="1"/>
    </xf>
    <xf numFmtId="180" fontId="4" fillId="17" borderId="27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173" fontId="4" fillId="0" borderId="26" xfId="0" applyNumberFormat="1" applyFont="1" applyFill="1" applyBorder="1" applyAlignment="1">
      <alignment horizontal="center" vertical="center" wrapText="1"/>
    </xf>
    <xf numFmtId="173" fontId="4" fillId="0" borderId="2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0" fontId="85" fillId="34" borderId="26" xfId="0" applyNumberFormat="1" applyFont="1" applyFill="1" applyBorder="1" applyAlignment="1">
      <alignment horizontal="center" vertical="center" wrapText="1"/>
    </xf>
    <xf numFmtId="10" fontId="85" fillId="34" borderId="27" xfId="0" applyNumberFormat="1" applyFont="1" applyFill="1" applyBorder="1" applyAlignment="1">
      <alignment horizontal="center" vertical="center" wrapText="1"/>
    </xf>
    <xf numFmtId="0" fontId="85" fillId="34" borderId="3" xfId="0" applyFont="1" applyFill="1" applyBorder="1" applyAlignment="1">
      <alignment horizontal="center" vertical="center" wrapText="1"/>
    </xf>
    <xf numFmtId="3" fontId="4" fillId="17" borderId="26" xfId="0" applyNumberFormat="1" applyFont="1" applyFill="1" applyBorder="1" applyAlignment="1">
      <alignment horizontal="right" vertical="center" wrapText="1"/>
    </xf>
    <xf numFmtId="3" fontId="4" fillId="17" borderId="27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17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17" borderId="3" xfId="0" applyFont="1" applyFill="1" applyBorder="1" applyAlignment="1">
      <alignment horizontal="left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3" fillId="17" borderId="3" xfId="0" applyNumberFormat="1" applyFont="1" applyFill="1" applyBorder="1" applyAlignment="1">
      <alignment horizontal="center" vertical="center" wrapText="1"/>
    </xf>
    <xf numFmtId="3" fontId="3" fillId="17" borderId="26" xfId="0" applyNumberFormat="1" applyFont="1" applyFill="1" applyBorder="1" applyAlignment="1">
      <alignment horizontal="right" vertical="center" wrapText="1"/>
    </xf>
    <xf numFmtId="3" fontId="3" fillId="17" borderId="25" xfId="0" applyNumberFormat="1" applyFont="1" applyFill="1" applyBorder="1" applyAlignment="1">
      <alignment horizontal="right" vertical="center" wrapText="1"/>
    </xf>
    <xf numFmtId="3" fontId="3" fillId="17" borderId="27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181" fontId="9" fillId="0" borderId="26" xfId="0" applyNumberFormat="1" applyFont="1" applyFill="1" applyBorder="1" applyAlignment="1">
      <alignment horizontal="center" vertical="center" wrapText="1"/>
    </xf>
    <xf numFmtId="181" fontId="9" fillId="0" borderId="27" xfId="0" applyNumberFormat="1" applyFont="1" applyFill="1" applyBorder="1" applyAlignment="1">
      <alignment horizontal="center" vertical="center" wrapText="1"/>
    </xf>
    <xf numFmtId="181" fontId="3" fillId="30" borderId="2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 wrapText="1" shrinkToFit="1"/>
    </xf>
    <xf numFmtId="0" fontId="3" fillId="0" borderId="25" xfId="0" applyNumberFormat="1" applyFont="1" applyFill="1" applyBorder="1" applyAlignment="1">
      <alignment horizontal="left" vertical="center" wrapText="1" shrinkToFit="1"/>
    </xf>
    <xf numFmtId="0" fontId="3" fillId="0" borderId="27" xfId="0" applyNumberFormat="1" applyFont="1" applyFill="1" applyBorder="1" applyAlignment="1">
      <alignment horizontal="left" vertical="center" wrapText="1" shrinkToFit="1"/>
    </xf>
    <xf numFmtId="2" fontId="3" fillId="0" borderId="26" xfId="509" applyNumberFormat="1" applyFont="1" applyBorder="1" applyAlignment="1">
      <alignment horizontal="left" vertical="center"/>
      <protection/>
    </xf>
    <xf numFmtId="2" fontId="3" fillId="0" borderId="25" xfId="509" applyNumberFormat="1" applyFont="1" applyBorder="1" applyAlignment="1">
      <alignment horizontal="left" vertical="center"/>
      <protection/>
    </xf>
    <xf numFmtId="2" fontId="3" fillId="0" borderId="27" xfId="509" applyNumberFormat="1" applyFont="1" applyBorder="1" applyAlignment="1">
      <alignment horizontal="left" vertical="center"/>
      <protection/>
    </xf>
    <xf numFmtId="2" fontId="3" fillId="0" borderId="26" xfId="509" applyNumberFormat="1" applyFont="1" applyBorder="1" applyAlignment="1">
      <alignment horizontal="left" vertical="center" wrapText="1"/>
      <protection/>
    </xf>
    <xf numFmtId="2" fontId="3" fillId="0" borderId="25" xfId="509" applyNumberFormat="1" applyFont="1" applyBorder="1" applyAlignment="1">
      <alignment horizontal="left" vertical="center" wrapText="1"/>
      <protection/>
    </xf>
    <xf numFmtId="2" fontId="3" fillId="0" borderId="27" xfId="509" applyNumberFormat="1" applyFont="1" applyBorder="1" applyAlignment="1">
      <alignment horizontal="left" vertical="center" wrapText="1"/>
      <protection/>
    </xf>
    <xf numFmtId="3" fontId="3" fillId="0" borderId="26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181" fontId="4" fillId="17" borderId="26" xfId="0" applyNumberFormat="1" applyFont="1" applyFill="1" applyBorder="1" applyAlignment="1">
      <alignment horizontal="center" vertical="center" wrapText="1"/>
    </xf>
    <xf numFmtId="181" fontId="4" fillId="17" borderId="2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593">
    <cellStyle name="Normal" xfId="0"/>
    <cellStyle name="_23 Cherkasy (22.09.08)" xfId="15"/>
    <cellStyle name="_23_Бюджет_2012_кв1" xfId="16"/>
    <cellStyle name="_Fakt_2" xfId="17"/>
    <cellStyle name="_rozhufrovka 2009" xfId="18"/>
    <cellStyle name="_анал витрат" xfId="19"/>
    <cellStyle name="_анал витрат ориг прохання ГД" xfId="20"/>
    <cellStyle name="_АТиСТ 5а МТР липень 2008" xfId="21"/>
    <cellStyle name="_Бюджет на 1 кв. 2013р. по ЦПЗ-13.02-зміни плат" xfId="22"/>
    <cellStyle name="_Пояснення по бензину" xfId="23"/>
    <cellStyle name="_ПРГК сводний_" xfId="24"/>
    <cellStyle name="_Розрах_%Зкредит" xfId="25"/>
    <cellStyle name="_Свод ЦПЗ" xfId="26"/>
    <cellStyle name="_тех отдел фін план 2012-2 зм_на л_фти" xfId="27"/>
    <cellStyle name="_УТГ" xfId="28"/>
    <cellStyle name="_Феодосия 5а МТР липень 2008" xfId="29"/>
    <cellStyle name="_ХТГ довідка." xfId="30"/>
    <cellStyle name="_Шаблон_ФПП_2_2011 затвердж ост 24.12.10" xfId="31"/>
    <cellStyle name="_Шебелинка 5а МТР липень 2008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Акцент1" xfId="39"/>
    <cellStyle name="20% — акцент1" xfId="40"/>
    <cellStyle name="20% - Акцент1 2" xfId="41"/>
    <cellStyle name="20% - Акцент1 2 2" xfId="42"/>
    <cellStyle name="20% - Акцент1 2_01.08.2014_ост (2)" xfId="43"/>
    <cellStyle name="20% - Акцент1 3" xfId="44"/>
    <cellStyle name="20% - Акцент1 4" xfId="45"/>
    <cellStyle name="20% - Акцент1 5" xfId="46"/>
    <cellStyle name="20% - Акцент1_00_zbd_g18-kv1" xfId="47"/>
    <cellStyle name="20% - Акцент2" xfId="48"/>
    <cellStyle name="20% — акцент2" xfId="49"/>
    <cellStyle name="20% - Акцент2 2" xfId="50"/>
    <cellStyle name="20% - Акцент2 2 2" xfId="51"/>
    <cellStyle name="20% - Акцент2 2_01.08.2014_ост (2)" xfId="52"/>
    <cellStyle name="20% - Акцент2 3" xfId="53"/>
    <cellStyle name="20% - Акцент2 4" xfId="54"/>
    <cellStyle name="20% - Акцент2 5" xfId="55"/>
    <cellStyle name="20% - Акцент2_00_zbd_g18-kv1" xfId="56"/>
    <cellStyle name="20% - Акцент3" xfId="57"/>
    <cellStyle name="20% — акцент3" xfId="58"/>
    <cellStyle name="20% - Акцент3 2" xfId="59"/>
    <cellStyle name="20% - Акцент3 2 2" xfId="60"/>
    <cellStyle name="20% - Акцент3 2_01.08.2014_ост (2)" xfId="61"/>
    <cellStyle name="20% - Акцент3 3" xfId="62"/>
    <cellStyle name="20% - Акцент3 4" xfId="63"/>
    <cellStyle name="20% - Акцент3 5" xfId="64"/>
    <cellStyle name="20% - Акцент3_00_zbd_g18-kv1" xfId="65"/>
    <cellStyle name="20% - Акцент4" xfId="66"/>
    <cellStyle name="20% — акцент4" xfId="67"/>
    <cellStyle name="20% - Акцент4 2" xfId="68"/>
    <cellStyle name="20% - Акцент4 2 2" xfId="69"/>
    <cellStyle name="20% - Акцент4 2_01.08.2014_ост (2)" xfId="70"/>
    <cellStyle name="20% - Акцент4 3" xfId="71"/>
    <cellStyle name="20% - Акцент4 4" xfId="72"/>
    <cellStyle name="20% - Акцент4 5" xfId="73"/>
    <cellStyle name="20% - Акцент4_00_zbd_g18-kv1" xfId="74"/>
    <cellStyle name="20% - Акцент5" xfId="75"/>
    <cellStyle name="20% — акцент5" xfId="76"/>
    <cellStyle name="20% - Акцент5 2" xfId="77"/>
    <cellStyle name="20% - Акцент5 2 2" xfId="78"/>
    <cellStyle name="20% - Акцент5 2_01.08.2014_ост (2)" xfId="79"/>
    <cellStyle name="20% - Акцент5 3" xfId="80"/>
    <cellStyle name="20% - Акцент5_00_zbd_g18-kv1" xfId="81"/>
    <cellStyle name="20% - Акцент6" xfId="82"/>
    <cellStyle name="20% — акцент6" xfId="83"/>
    <cellStyle name="20% - Акцент6 2" xfId="84"/>
    <cellStyle name="20% - Акцент6 2 2" xfId="85"/>
    <cellStyle name="20% - Акцент6 2_01.08.2014_ост (2)" xfId="86"/>
    <cellStyle name="20% - Акцент6 3" xfId="87"/>
    <cellStyle name="20% - Акцент6 4" xfId="88"/>
    <cellStyle name="20% - Акцент6 5" xfId="89"/>
    <cellStyle name="20% - Акцент6_00_zbd_g18-kv1" xfId="90"/>
    <cellStyle name="40% - Accent1" xfId="91"/>
    <cellStyle name="40% - Accent2" xfId="92"/>
    <cellStyle name="40% - Accent3" xfId="93"/>
    <cellStyle name="40% - Accent4" xfId="94"/>
    <cellStyle name="40% - Accent5" xfId="95"/>
    <cellStyle name="40% - Accent6" xfId="96"/>
    <cellStyle name="40% - Акцент1" xfId="97"/>
    <cellStyle name="40% — акцент1" xfId="98"/>
    <cellStyle name="40% - Акцент1 2" xfId="99"/>
    <cellStyle name="40% - Акцент1 2 2" xfId="100"/>
    <cellStyle name="40% - Акцент1 2_01.08.2014_ост (2)" xfId="101"/>
    <cellStyle name="40% - Акцент1 3" xfId="102"/>
    <cellStyle name="40% - Акцент1 4" xfId="103"/>
    <cellStyle name="40% - Акцент1 5" xfId="104"/>
    <cellStyle name="40% - Акцент1_00_zbd_g18-kv1" xfId="105"/>
    <cellStyle name="40% - Акцент2" xfId="106"/>
    <cellStyle name="40% — акцент2" xfId="107"/>
    <cellStyle name="40% - Акцент2 2" xfId="108"/>
    <cellStyle name="40% - Акцент2 2 2" xfId="109"/>
    <cellStyle name="40% - Акцент2 2_01.08.2014_ост (2)" xfId="110"/>
    <cellStyle name="40% - Акцент2 3" xfId="111"/>
    <cellStyle name="40% - Акцент2_00_zbd_g18-kv1" xfId="112"/>
    <cellStyle name="40% - Акцент3" xfId="113"/>
    <cellStyle name="40% — акцент3" xfId="114"/>
    <cellStyle name="40% - Акцент3 2" xfId="115"/>
    <cellStyle name="40% - Акцент3 2 2" xfId="116"/>
    <cellStyle name="40% - Акцент3 2_01.08.2014_ост (2)" xfId="117"/>
    <cellStyle name="40% - Акцент3 3" xfId="118"/>
    <cellStyle name="40% - Акцент3 4" xfId="119"/>
    <cellStyle name="40% - Акцент3 5" xfId="120"/>
    <cellStyle name="40% - Акцент3_00_zbd_g18-kv1" xfId="121"/>
    <cellStyle name="40% - Акцент4" xfId="122"/>
    <cellStyle name="40% — акцент4" xfId="123"/>
    <cellStyle name="40% - Акцент4 2" xfId="124"/>
    <cellStyle name="40% - Акцент4 2 2" xfId="125"/>
    <cellStyle name="40% - Акцент4 2_01.08.2014_ост (2)" xfId="126"/>
    <cellStyle name="40% - Акцент4 3" xfId="127"/>
    <cellStyle name="40% - Акцент4 4" xfId="128"/>
    <cellStyle name="40% - Акцент4 5" xfId="129"/>
    <cellStyle name="40% - Акцент4_00_zbd_g18-kv1" xfId="130"/>
    <cellStyle name="40% - Акцент5" xfId="131"/>
    <cellStyle name="40% — акцент5" xfId="132"/>
    <cellStyle name="40% - Акцент5 2" xfId="133"/>
    <cellStyle name="40% - Акцент5 2 2" xfId="134"/>
    <cellStyle name="40% - Акцент5 2_01.08.2014_ост (2)" xfId="135"/>
    <cellStyle name="40% - Акцент5 3" xfId="136"/>
    <cellStyle name="40% - Акцент5 4" xfId="137"/>
    <cellStyle name="40% - Акцент5 5" xfId="138"/>
    <cellStyle name="40% - Акцент5_00_zbd_g18-kv1" xfId="139"/>
    <cellStyle name="40% - Акцент6" xfId="140"/>
    <cellStyle name="40% — акцент6" xfId="141"/>
    <cellStyle name="40% - Акцент6 2" xfId="142"/>
    <cellStyle name="40% - Акцент6 2 2" xfId="143"/>
    <cellStyle name="40% - Акцент6 2_01.08.2014_ост (2)" xfId="144"/>
    <cellStyle name="40% - Акцент6 3" xfId="145"/>
    <cellStyle name="40% - Акцент6 4" xfId="146"/>
    <cellStyle name="40% - Акцент6 5" xfId="147"/>
    <cellStyle name="40% - Акцент6_00_zbd_g18-kv1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— акцент1" xfId="156"/>
    <cellStyle name="60% - Акцент1 2" xfId="157"/>
    <cellStyle name="60% - Акцент1 2 2" xfId="158"/>
    <cellStyle name="60% - Акцент1 2_01.08.2014_ост (2)" xfId="159"/>
    <cellStyle name="60% - Акцент1 3" xfId="160"/>
    <cellStyle name="60% - Акцент1_49_ФП_2018_зАС" xfId="161"/>
    <cellStyle name="60% - Акцент2" xfId="162"/>
    <cellStyle name="60% — акцент2" xfId="163"/>
    <cellStyle name="60% - Акцент2 2" xfId="164"/>
    <cellStyle name="60% - Акцент2 2 2" xfId="165"/>
    <cellStyle name="60% - Акцент2 2_01.08.2014_ост (2)" xfId="166"/>
    <cellStyle name="60% - Акцент2 3" xfId="167"/>
    <cellStyle name="60% - Акцент2_49_ФП_2018_зАС" xfId="168"/>
    <cellStyle name="60% - Акцент3" xfId="169"/>
    <cellStyle name="60% — акцент3" xfId="170"/>
    <cellStyle name="60% - Акцент3 2" xfId="171"/>
    <cellStyle name="60% - Акцент3 2 2" xfId="172"/>
    <cellStyle name="60% - Акцент3 2_01.08.2014_ост (2)" xfId="173"/>
    <cellStyle name="60% - Акцент3 3" xfId="174"/>
    <cellStyle name="60% - Акцент3_49_ФП_2018_зАС" xfId="175"/>
    <cellStyle name="60% - Акцент4" xfId="176"/>
    <cellStyle name="60% — акцент4" xfId="177"/>
    <cellStyle name="60% - Акцент4 2" xfId="178"/>
    <cellStyle name="60% - Акцент4 2 2" xfId="179"/>
    <cellStyle name="60% - Акцент4 2_01.08.2014_ост (2)" xfId="180"/>
    <cellStyle name="60% - Акцент4 3" xfId="181"/>
    <cellStyle name="60% - Акцент4_49_ФП_2018_зАС" xfId="182"/>
    <cellStyle name="60% - Акцент5" xfId="183"/>
    <cellStyle name="60% — акцент5" xfId="184"/>
    <cellStyle name="60% - Акцент5 2" xfId="185"/>
    <cellStyle name="60% - Акцент5 2 2" xfId="186"/>
    <cellStyle name="60% - Акцент5 2_01.08.2014_ост (2)" xfId="187"/>
    <cellStyle name="60% - Акцент5 3" xfId="188"/>
    <cellStyle name="60% - Акцент5_49_ФП_2018_зАС" xfId="189"/>
    <cellStyle name="60% - Акцент6" xfId="190"/>
    <cellStyle name="60% — акцент6" xfId="191"/>
    <cellStyle name="60% - Акцент6 2" xfId="192"/>
    <cellStyle name="60% - Акцент6 2 2" xfId="193"/>
    <cellStyle name="60% - Акцент6 2_01.08.2014_ост (2)" xfId="194"/>
    <cellStyle name="60% - Акцент6 3" xfId="195"/>
    <cellStyle name="60% - Акцент6_49_ФП_2018_зАС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Bad" xfId="203"/>
    <cellStyle name="Calculation" xfId="204"/>
    <cellStyle name="Check Cell" xfId="205"/>
    <cellStyle name="Column-Header" xfId="206"/>
    <cellStyle name="Column-Header 2" xfId="207"/>
    <cellStyle name="Column-Header 3" xfId="208"/>
    <cellStyle name="Column-Header 4" xfId="209"/>
    <cellStyle name="Column-Header 5" xfId="210"/>
    <cellStyle name="Column-Header 6" xfId="211"/>
    <cellStyle name="Column-Header 7" xfId="212"/>
    <cellStyle name="Column-Header 7 2" xfId="213"/>
    <cellStyle name="Column-Header 8" xfId="214"/>
    <cellStyle name="Column-Header 8 2" xfId="215"/>
    <cellStyle name="Column-Header 9" xfId="216"/>
    <cellStyle name="Column-Header 9 2" xfId="217"/>
    <cellStyle name="Column-Header_Zvit rux-koshtiv 2010 Департамент " xfId="218"/>
    <cellStyle name="Comma_2005_03_15-Финансовый_БГ" xfId="219"/>
    <cellStyle name="Define-Column" xfId="220"/>
    <cellStyle name="Define-Column 10" xfId="221"/>
    <cellStyle name="Define-Column 2" xfId="222"/>
    <cellStyle name="Define-Column 3" xfId="223"/>
    <cellStyle name="Define-Column 4" xfId="224"/>
    <cellStyle name="Define-Column 5" xfId="225"/>
    <cellStyle name="Define-Column 6" xfId="226"/>
    <cellStyle name="Define-Column 7" xfId="227"/>
    <cellStyle name="Define-Column 7 2" xfId="228"/>
    <cellStyle name="Define-Column 7 3" xfId="229"/>
    <cellStyle name="Define-Column 8" xfId="230"/>
    <cellStyle name="Define-Column 8 2" xfId="231"/>
    <cellStyle name="Define-Column 8 3" xfId="232"/>
    <cellStyle name="Define-Column 9" xfId="233"/>
    <cellStyle name="Define-Column 9 2" xfId="234"/>
    <cellStyle name="Define-Column 9 3" xfId="235"/>
    <cellStyle name="Define-Column_Zvit rux-koshtiv 2010 Департамент " xfId="236"/>
    <cellStyle name="Explanatory Text" xfId="237"/>
    <cellStyle name="FS10" xfId="238"/>
    <cellStyle name="Good" xfId="239"/>
    <cellStyle name="Heading 1" xfId="240"/>
    <cellStyle name="Heading 2" xfId="241"/>
    <cellStyle name="Heading 3" xfId="242"/>
    <cellStyle name="Heading 4" xfId="243"/>
    <cellStyle name="Hyperlink 2" xfId="244"/>
    <cellStyle name="Input" xfId="245"/>
    <cellStyle name="Level0" xfId="246"/>
    <cellStyle name="Level0 10" xfId="247"/>
    <cellStyle name="Level0 2" xfId="248"/>
    <cellStyle name="Level0 2 2" xfId="249"/>
    <cellStyle name="Level0 3" xfId="250"/>
    <cellStyle name="Level0 3 2" xfId="251"/>
    <cellStyle name="Level0 4" xfId="252"/>
    <cellStyle name="Level0 4 2" xfId="253"/>
    <cellStyle name="Level0 5" xfId="254"/>
    <cellStyle name="Level0 6" xfId="255"/>
    <cellStyle name="Level0 7" xfId="256"/>
    <cellStyle name="Level0 7 2" xfId="257"/>
    <cellStyle name="Level0 7 3" xfId="258"/>
    <cellStyle name="Level0 8" xfId="259"/>
    <cellStyle name="Level0 8 2" xfId="260"/>
    <cellStyle name="Level0 8 3" xfId="261"/>
    <cellStyle name="Level0 9" xfId="262"/>
    <cellStyle name="Level0 9 2" xfId="263"/>
    <cellStyle name="Level0 9 3" xfId="264"/>
    <cellStyle name="Level0_Zvit rux-koshtiv 2010 Департамент " xfId="265"/>
    <cellStyle name="Level1" xfId="266"/>
    <cellStyle name="Level1 2" xfId="267"/>
    <cellStyle name="Level1-Numbers" xfId="268"/>
    <cellStyle name="Level1-Numbers 2" xfId="269"/>
    <cellStyle name="Level1-Numbers-Hide" xfId="270"/>
    <cellStyle name="Level2" xfId="271"/>
    <cellStyle name="Level2 2" xfId="272"/>
    <cellStyle name="Level2-Hide" xfId="273"/>
    <cellStyle name="Level2-Hide 2" xfId="274"/>
    <cellStyle name="Level2-Numbers" xfId="275"/>
    <cellStyle name="Level2-Numbers 2" xfId="276"/>
    <cellStyle name="Level2-Numbers-Hide" xfId="277"/>
    <cellStyle name="Level3" xfId="278"/>
    <cellStyle name="Level3 2" xfId="279"/>
    <cellStyle name="Level3 3" xfId="280"/>
    <cellStyle name="Level3_План департамент_2010_1207" xfId="281"/>
    <cellStyle name="Level3-Hide" xfId="282"/>
    <cellStyle name="Level3-Hide 2" xfId="283"/>
    <cellStyle name="Level3-Numbers" xfId="284"/>
    <cellStyle name="Level3-Numbers 2" xfId="285"/>
    <cellStyle name="Level3-Numbers 3" xfId="286"/>
    <cellStyle name="Level3-Numbers_План департамент_2010_1207" xfId="287"/>
    <cellStyle name="Level3-Numbers-Hide" xfId="288"/>
    <cellStyle name="Level4" xfId="289"/>
    <cellStyle name="Level4 2" xfId="290"/>
    <cellStyle name="Level4-Hide" xfId="291"/>
    <cellStyle name="Level4-Hide 2" xfId="292"/>
    <cellStyle name="Level4-Numbers" xfId="293"/>
    <cellStyle name="Level4-Numbers 2" xfId="294"/>
    <cellStyle name="Level4-Numbers-Hide" xfId="295"/>
    <cellStyle name="Level5" xfId="296"/>
    <cellStyle name="Level5 2" xfId="297"/>
    <cellStyle name="Level5-Hide" xfId="298"/>
    <cellStyle name="Level5-Hide 2" xfId="299"/>
    <cellStyle name="Level5-Numbers" xfId="300"/>
    <cellStyle name="Level5-Numbers 2" xfId="301"/>
    <cellStyle name="Level5-Numbers-Hide" xfId="302"/>
    <cellStyle name="Level6" xfId="303"/>
    <cellStyle name="Level6 2" xfId="304"/>
    <cellStyle name="Level6-Hide" xfId="305"/>
    <cellStyle name="Level6-Hide 2" xfId="306"/>
    <cellStyle name="Level6-Numbers" xfId="307"/>
    <cellStyle name="Level6-Numbers 2" xfId="308"/>
    <cellStyle name="Level7" xfId="309"/>
    <cellStyle name="Level7-Hide" xfId="310"/>
    <cellStyle name="Level7-Numbers" xfId="311"/>
    <cellStyle name="Linked Cell" xfId="312"/>
    <cellStyle name="Neutral" xfId="313"/>
    <cellStyle name="Normal 2" xfId="314"/>
    <cellStyle name="Normal_2005_03_15-Финансовый_БГ" xfId="315"/>
    <cellStyle name="Normal_GSE DCF_Model_31_07_09 final" xfId="316"/>
    <cellStyle name="Note" xfId="317"/>
    <cellStyle name="Number-Cells" xfId="318"/>
    <cellStyle name="Number-Cells-Column2" xfId="319"/>
    <cellStyle name="Number-Cells-Column5" xfId="320"/>
    <cellStyle name="Output" xfId="321"/>
    <cellStyle name="Row-Header" xfId="322"/>
    <cellStyle name="Row-Header 2" xfId="323"/>
    <cellStyle name="S9" xfId="324"/>
    <cellStyle name="Title" xfId="325"/>
    <cellStyle name="Total" xfId="326"/>
    <cellStyle name="Warning Text" xfId="327"/>
    <cellStyle name="Акцент1" xfId="328"/>
    <cellStyle name="Акцент1 2" xfId="329"/>
    <cellStyle name="Акцент1 2 2" xfId="330"/>
    <cellStyle name="Акцент1 2_01.08.2014_ост (2)" xfId="331"/>
    <cellStyle name="Акцент1 3" xfId="332"/>
    <cellStyle name="Акцент2" xfId="333"/>
    <cellStyle name="Акцент2 2" xfId="334"/>
    <cellStyle name="Акцент2 2 2" xfId="335"/>
    <cellStyle name="Акцент2 2_01.08.2014_ост (2)" xfId="336"/>
    <cellStyle name="Акцент2 3" xfId="337"/>
    <cellStyle name="Акцент3" xfId="338"/>
    <cellStyle name="Акцент3 2" xfId="339"/>
    <cellStyle name="Акцент3 2 2" xfId="340"/>
    <cellStyle name="Акцент3 2_01.08.2014_ост (2)" xfId="341"/>
    <cellStyle name="Акцент3 3" xfId="342"/>
    <cellStyle name="Акцент4" xfId="343"/>
    <cellStyle name="Акцент4 2" xfId="344"/>
    <cellStyle name="Акцент4 2 2" xfId="345"/>
    <cellStyle name="Акцент4 2_01.08.2014_ост (2)" xfId="346"/>
    <cellStyle name="Акцент4 3" xfId="347"/>
    <cellStyle name="Акцент5" xfId="348"/>
    <cellStyle name="Акцент5 2" xfId="349"/>
    <cellStyle name="Акцент5 2 2" xfId="350"/>
    <cellStyle name="Акцент5 2_01.08.2014_ост (2)" xfId="351"/>
    <cellStyle name="Акцент5 3" xfId="352"/>
    <cellStyle name="Акцент6" xfId="353"/>
    <cellStyle name="Акцент6 2" xfId="354"/>
    <cellStyle name="Акцент6 2 2" xfId="355"/>
    <cellStyle name="Акцент6 2_01.08.2014_ост (2)" xfId="356"/>
    <cellStyle name="Акцент6 3" xfId="357"/>
    <cellStyle name="Ввод " xfId="358"/>
    <cellStyle name="Ввод  2" xfId="359"/>
    <cellStyle name="Ввод  2 2" xfId="360"/>
    <cellStyle name="Ввод  2_01.08.2014_ост (2)" xfId="361"/>
    <cellStyle name="Ввод  3" xfId="362"/>
    <cellStyle name="Вывод" xfId="363"/>
    <cellStyle name="Вывод 2" xfId="364"/>
    <cellStyle name="Вывод 2 2" xfId="365"/>
    <cellStyle name="Вывод 2_01.08.2014_ост (2)" xfId="366"/>
    <cellStyle name="Вывод 3" xfId="367"/>
    <cellStyle name="Вычисление" xfId="368"/>
    <cellStyle name="Вычисление 2" xfId="369"/>
    <cellStyle name="Вычисление 2 2" xfId="370"/>
    <cellStyle name="Вычисление 2_01.08.2014_ост (2)" xfId="371"/>
    <cellStyle name="Вычисление 3" xfId="372"/>
    <cellStyle name="Hyperlink" xfId="373"/>
    <cellStyle name="Currency" xfId="374"/>
    <cellStyle name="Currency [0]" xfId="375"/>
    <cellStyle name="Денежный 2" xfId="376"/>
    <cellStyle name="Денежный 3" xfId="377"/>
    <cellStyle name="Заголовок 1" xfId="378"/>
    <cellStyle name="Заголовок 1 2" xfId="379"/>
    <cellStyle name="Заголовок 1 3" xfId="380"/>
    <cellStyle name="Заголовок 2" xfId="381"/>
    <cellStyle name="Заголовок 2 2" xfId="382"/>
    <cellStyle name="Заголовок 2 3" xfId="383"/>
    <cellStyle name="Заголовок 3" xfId="384"/>
    <cellStyle name="Заголовок 3 2" xfId="385"/>
    <cellStyle name="Заголовок 3 3" xfId="386"/>
    <cellStyle name="Заголовок 4" xfId="387"/>
    <cellStyle name="Заголовок 4 2" xfId="388"/>
    <cellStyle name="Заголовок 4 3" xfId="389"/>
    <cellStyle name="Итог" xfId="390"/>
    <cellStyle name="Итог 2" xfId="391"/>
    <cellStyle name="Итог 2 2" xfId="392"/>
    <cellStyle name="Итог 2_01.08.2014_ост (2)" xfId="393"/>
    <cellStyle name="Итог 3" xfId="394"/>
    <cellStyle name="Контрольная ячейка" xfId="395"/>
    <cellStyle name="Контрольная ячейка 2" xfId="396"/>
    <cellStyle name="Контрольная ячейка 2 2" xfId="397"/>
    <cellStyle name="Контрольная ячейка 2_01.08.2014_ост (2)" xfId="398"/>
    <cellStyle name="Контрольная ячейка 3" xfId="399"/>
    <cellStyle name="Название" xfId="400"/>
    <cellStyle name="Название 2" xfId="401"/>
    <cellStyle name="Название 3" xfId="402"/>
    <cellStyle name="Нейтральный" xfId="403"/>
    <cellStyle name="Нейтральный 2" xfId="404"/>
    <cellStyle name="Нейтральный 2 2" xfId="405"/>
    <cellStyle name="Нейтральный 2_01.08.2014_ост (2)" xfId="406"/>
    <cellStyle name="Нейтральный 3" xfId="407"/>
    <cellStyle name="Обычный 10" xfId="408"/>
    <cellStyle name="Обычный 11" xfId="409"/>
    <cellStyle name="Обычный 12" xfId="410"/>
    <cellStyle name="Обычный 13" xfId="411"/>
    <cellStyle name="Обычный 14" xfId="412"/>
    <cellStyle name="Обычный 15" xfId="413"/>
    <cellStyle name="Обычный 16" xfId="414"/>
    <cellStyle name="Обычный 17" xfId="415"/>
    <cellStyle name="Обычный 18" xfId="416"/>
    <cellStyle name="Обычный 2" xfId="417"/>
    <cellStyle name="Обычный 2 10" xfId="418"/>
    <cellStyle name="Обычный 2 11" xfId="419"/>
    <cellStyle name="Обычный 2 12" xfId="420"/>
    <cellStyle name="Обычный 2 13" xfId="421"/>
    <cellStyle name="Обычный 2 14" xfId="422"/>
    <cellStyle name="Обычный 2 15" xfId="423"/>
    <cellStyle name="Обычный 2 16" xfId="424"/>
    <cellStyle name="Обычный 2 2" xfId="425"/>
    <cellStyle name="Обычный 2 2 2" xfId="426"/>
    <cellStyle name="Обычный 2 2 3" xfId="427"/>
    <cellStyle name="Обычный 2 2 3 2" xfId="428"/>
    <cellStyle name="Обычный 2 2 3 3" xfId="429"/>
    <cellStyle name="Обычный 2 2 3_00_zbd_g18-kv1" xfId="430"/>
    <cellStyle name="Обычный 2 2_1-2-3 додатки_шаблон до наказу_2017 (без прогнозу та факту)" xfId="431"/>
    <cellStyle name="Обычный 2 3" xfId="432"/>
    <cellStyle name="Обычный 2 4" xfId="433"/>
    <cellStyle name="Обычный 2 5" xfId="434"/>
    <cellStyle name="Обычный 2 6" xfId="435"/>
    <cellStyle name="Обычный 2 7" xfId="436"/>
    <cellStyle name="Обычный 2 8" xfId="437"/>
    <cellStyle name="Обычный 2 9" xfId="438"/>
    <cellStyle name="Обычный 2_01_zbd_g16-11" xfId="439"/>
    <cellStyle name="Обычный 3" xfId="440"/>
    <cellStyle name="Обычный 3 10" xfId="441"/>
    <cellStyle name="Обычный 3 10 2" xfId="442"/>
    <cellStyle name="Обычный 3 10 3" xfId="443"/>
    <cellStyle name="Обычный 3 10_00_zbd_g18-kv1" xfId="444"/>
    <cellStyle name="Обычный 3 11" xfId="445"/>
    <cellStyle name="Обычный 3 11 2" xfId="446"/>
    <cellStyle name="Обычный 3 11 3" xfId="447"/>
    <cellStyle name="Обычный 3 11_00_zbd_g18-kv1" xfId="448"/>
    <cellStyle name="Обычный 3 12" xfId="449"/>
    <cellStyle name="Обычный 3 12 2" xfId="450"/>
    <cellStyle name="Обычный 3 12 3" xfId="451"/>
    <cellStyle name="Обычный 3 12_00_zbd_g18-kv1" xfId="452"/>
    <cellStyle name="Обычный 3 13" xfId="453"/>
    <cellStyle name="Обычный 3 13 2" xfId="454"/>
    <cellStyle name="Обычный 3 13 3" xfId="455"/>
    <cellStyle name="Обычный 3 13_00_zbd_g18-kv1" xfId="456"/>
    <cellStyle name="Обычный 3 14" xfId="457"/>
    <cellStyle name="Обычный 3 2" xfId="458"/>
    <cellStyle name="Обычный 3 2 2" xfId="459"/>
    <cellStyle name="Обычный 3 2 3" xfId="460"/>
    <cellStyle name="Обычный 3 2_00_zbd_g18-kv1" xfId="461"/>
    <cellStyle name="Обычный 3 3" xfId="462"/>
    <cellStyle name="Обычный 3 3 2" xfId="463"/>
    <cellStyle name="Обычный 3 3 3" xfId="464"/>
    <cellStyle name="Обычный 3 3_00_zbd_g18-kv1" xfId="465"/>
    <cellStyle name="Обычный 3 4" xfId="466"/>
    <cellStyle name="Обычный 3 4 2" xfId="467"/>
    <cellStyle name="Обычный 3 4 3" xfId="468"/>
    <cellStyle name="Обычный 3 4_00_zbd_g18-kv1" xfId="469"/>
    <cellStyle name="Обычный 3 5" xfId="470"/>
    <cellStyle name="Обычный 3 5 2" xfId="471"/>
    <cellStyle name="Обычный 3 5 3" xfId="472"/>
    <cellStyle name="Обычный 3 5_00_zbd_g18-kv1" xfId="473"/>
    <cellStyle name="Обычный 3 6" xfId="474"/>
    <cellStyle name="Обычный 3 6 2" xfId="475"/>
    <cellStyle name="Обычный 3 6 3" xfId="476"/>
    <cellStyle name="Обычный 3 6_00_zbd_g18-kv1" xfId="477"/>
    <cellStyle name="Обычный 3 7" xfId="478"/>
    <cellStyle name="Обычный 3 7 2" xfId="479"/>
    <cellStyle name="Обычный 3 7 3" xfId="480"/>
    <cellStyle name="Обычный 3 7_00_zbd_g18-kv1" xfId="481"/>
    <cellStyle name="Обычный 3 8" xfId="482"/>
    <cellStyle name="Обычный 3 8 2" xfId="483"/>
    <cellStyle name="Обычный 3 8 3" xfId="484"/>
    <cellStyle name="Обычный 3 8_00_zbd_g18-kv1" xfId="485"/>
    <cellStyle name="Обычный 3 9" xfId="486"/>
    <cellStyle name="Обычный 3 9 2" xfId="487"/>
    <cellStyle name="Обычный 3 9 3" xfId="488"/>
    <cellStyle name="Обычный 3 9_00_zbd_g18-kv1" xfId="489"/>
    <cellStyle name="Обычный 3_00_pnl_2016_00_00" xfId="490"/>
    <cellStyle name="Обычный 4" xfId="491"/>
    <cellStyle name="Обычный 4 2" xfId="492"/>
    <cellStyle name="Обычный 4 3" xfId="493"/>
    <cellStyle name="Обычный 4_00_zbd_g18-kv1" xfId="494"/>
    <cellStyle name="Обычный 5" xfId="495"/>
    <cellStyle name="Обычный 5 2" xfId="496"/>
    <cellStyle name="Обычный 5_FP_ 2015_р (небрать)" xfId="497"/>
    <cellStyle name="Обычный 6" xfId="498"/>
    <cellStyle name="Обычный 6 2" xfId="499"/>
    <cellStyle name="Обычный 6 3" xfId="500"/>
    <cellStyle name="Обычный 6 4" xfId="501"/>
    <cellStyle name="Обычный 6_Дефицит_7 млрд_0608_бс" xfId="502"/>
    <cellStyle name="Обычный 7" xfId="503"/>
    <cellStyle name="Обычный 7 2" xfId="504"/>
    <cellStyle name="Обычный 8" xfId="505"/>
    <cellStyle name="Обычный 9" xfId="506"/>
    <cellStyle name="Обычный 9 2" xfId="507"/>
    <cellStyle name="Обычный_Служб_транспорт на 2013" xfId="508"/>
    <cellStyle name="Обычный_Табл. 2, 5" xfId="509"/>
    <cellStyle name="Followed Hyperlink" xfId="510"/>
    <cellStyle name="Плохой" xfId="511"/>
    <cellStyle name="Плохой 2" xfId="512"/>
    <cellStyle name="Плохой 2 2" xfId="513"/>
    <cellStyle name="Плохой 2_01.08.2014_ост (2)" xfId="514"/>
    <cellStyle name="Плохой 3" xfId="515"/>
    <cellStyle name="Пояснение" xfId="516"/>
    <cellStyle name="Пояснение 2" xfId="517"/>
    <cellStyle name="Пояснение 2 2" xfId="518"/>
    <cellStyle name="Пояснение 2_01.08.2014_ост (2)" xfId="519"/>
    <cellStyle name="Пояснение 3" xfId="520"/>
    <cellStyle name="Примечание" xfId="521"/>
    <cellStyle name="Примечание 2" xfId="522"/>
    <cellStyle name="Примечание 2 2" xfId="523"/>
    <cellStyle name="Примечание 2_49_ФП_2018_зАС" xfId="524"/>
    <cellStyle name="Примечание 3" xfId="525"/>
    <cellStyle name="Percent" xfId="526"/>
    <cellStyle name="Процентный 2" xfId="527"/>
    <cellStyle name="Процентный 2 10" xfId="528"/>
    <cellStyle name="Процентный 2 11" xfId="529"/>
    <cellStyle name="Процентный 2 12" xfId="530"/>
    <cellStyle name="Процентный 2 13" xfId="531"/>
    <cellStyle name="Процентный 2 14" xfId="532"/>
    <cellStyle name="Процентный 2 15" xfId="533"/>
    <cellStyle name="Процентный 2 16" xfId="534"/>
    <cellStyle name="Процентный 2 2" xfId="535"/>
    <cellStyle name="Процентный 2 3" xfId="536"/>
    <cellStyle name="Процентный 2 4" xfId="537"/>
    <cellStyle name="Процентный 2 5" xfId="538"/>
    <cellStyle name="Процентный 2 6" xfId="539"/>
    <cellStyle name="Процентный 2 7" xfId="540"/>
    <cellStyle name="Процентный 2 8" xfId="541"/>
    <cellStyle name="Процентный 2 9" xfId="542"/>
    <cellStyle name="Процентный 3" xfId="543"/>
    <cellStyle name="Процентный 4" xfId="544"/>
    <cellStyle name="Процентный 4 2" xfId="545"/>
    <cellStyle name="Связанная ячейка" xfId="546"/>
    <cellStyle name="Связанная ячейка 2" xfId="547"/>
    <cellStyle name="Связанная ячейка 2 2" xfId="548"/>
    <cellStyle name="Связанная ячейка 2_01.08.2014_ост (2)" xfId="549"/>
    <cellStyle name="Связанная ячейка 3" xfId="550"/>
    <cellStyle name="Стиль 1" xfId="551"/>
    <cellStyle name="Стиль 1 2" xfId="552"/>
    <cellStyle name="Стиль 1 3" xfId="553"/>
    <cellStyle name="Стиль 1 4" xfId="554"/>
    <cellStyle name="Стиль 1 5" xfId="555"/>
    <cellStyle name="Стиль 1 6" xfId="556"/>
    <cellStyle name="Стиль 1 7" xfId="557"/>
    <cellStyle name="Стиль 1_01.08.2014_ост (2)" xfId="558"/>
    <cellStyle name="Текст предупреждения" xfId="559"/>
    <cellStyle name="Текст предупреждения 2" xfId="560"/>
    <cellStyle name="Текст предупреждения 2 2" xfId="561"/>
    <cellStyle name="Текст предупреждения 2_01.08.2014_ост (2)" xfId="562"/>
    <cellStyle name="Текст предупреждения 3" xfId="563"/>
    <cellStyle name="Тысячи [0]_1.62" xfId="564"/>
    <cellStyle name="Тысячи_1.62" xfId="565"/>
    <cellStyle name="Comma" xfId="566"/>
    <cellStyle name="Comma [0]" xfId="567"/>
    <cellStyle name="Финансовый 2" xfId="568"/>
    <cellStyle name="Финансовый 2 10" xfId="569"/>
    <cellStyle name="Финансовый 2 11" xfId="570"/>
    <cellStyle name="Финансовый 2 12" xfId="571"/>
    <cellStyle name="Финансовый 2 13" xfId="572"/>
    <cellStyle name="Финансовый 2 14" xfId="573"/>
    <cellStyle name="Финансовый 2 15" xfId="574"/>
    <cellStyle name="Финансовый 2 16" xfId="575"/>
    <cellStyle name="Финансовый 2 17" xfId="576"/>
    <cellStyle name="Финансовый 2 2" xfId="577"/>
    <cellStyle name="Финансовый 2 3" xfId="578"/>
    <cellStyle name="Финансовый 2 4" xfId="579"/>
    <cellStyle name="Финансовый 2 5" xfId="580"/>
    <cellStyle name="Финансовый 2 6" xfId="581"/>
    <cellStyle name="Финансовый 2 7" xfId="582"/>
    <cellStyle name="Финансовый 2 8" xfId="583"/>
    <cellStyle name="Финансовый 2 9" xfId="584"/>
    <cellStyle name="Финансовый 2_1-2-3 додатки_шаблон до наказу_2017 (без прогнозу та факту)" xfId="585"/>
    <cellStyle name="Финансовый 3" xfId="586"/>
    <cellStyle name="Финансовый 3 2" xfId="587"/>
    <cellStyle name="Финансовый 3_1-2-3 додатки_шаблон до наказу_2017 (без прогнозу та факту)" xfId="588"/>
    <cellStyle name="Финансовый 4" xfId="589"/>
    <cellStyle name="Финансовый 4 2" xfId="590"/>
    <cellStyle name="Финансовый 4 3" xfId="591"/>
    <cellStyle name="Финансовый 4_2017_МІСЯЧНА_Д2" xfId="592"/>
    <cellStyle name="Финансовый 5" xfId="593"/>
    <cellStyle name="Финансовый 6" xfId="594"/>
    <cellStyle name="Финансовый 7" xfId="595"/>
    <cellStyle name="Хороший" xfId="596"/>
    <cellStyle name="Хороший 2" xfId="597"/>
    <cellStyle name="Хороший 2 2" xfId="598"/>
    <cellStyle name="Хороший 2_01.08.2014_ост (2)" xfId="599"/>
    <cellStyle name="Хороший 3" xfId="600"/>
    <cellStyle name="числовой" xfId="601"/>
    <cellStyle name="Ю" xfId="602"/>
    <cellStyle name="Ю_2017_МІСЯЧНА_Д2" xfId="603"/>
    <cellStyle name="Ю_49_ФП_2018_зАС" xfId="604"/>
    <cellStyle name="Ю_Додатки_НАКАЗ_1167" xfId="605"/>
    <cellStyle name="Ю-FreeSet_10" xfId="6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Plan\2020\1%20&#1079;&#1072;&#1089;&#1080;&#1083;&#1082;&#1072;\&#1030;&#1085;&#1074;&#1077;&#1089;&#1090;\ShablonFP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Лист 1"/>
      <sheetName val="Real_GDP_&amp;_Real_IP_(u)"/>
      <sheetName val="Real_GDP_&amp;_Real_IP_(e)"/>
      <sheetName val="адмін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3"/>
  </sheetPr>
  <dimension ref="A1:J297"/>
  <sheetViews>
    <sheetView tabSelected="1" view="pageBreakPreview" zoomScale="75" zoomScaleNormal="69" zoomScaleSheetLayoutView="75" zoomScalePageLayoutView="0" workbookViewId="0" topLeftCell="A121">
      <selection activeCell="G125" sqref="G125"/>
    </sheetView>
  </sheetViews>
  <sheetFormatPr defaultColWidth="9.00390625" defaultRowHeight="12.75"/>
  <cols>
    <col min="1" max="1" width="73.25390625" style="3" customWidth="1"/>
    <col min="2" max="2" width="15.25390625" style="22" customWidth="1"/>
    <col min="3" max="5" width="18.00390625" style="22" customWidth="1"/>
    <col min="6" max="6" width="16.75390625" style="3" customWidth="1"/>
    <col min="7" max="7" width="16.25390625" style="3" customWidth="1"/>
    <col min="8" max="10" width="16.125" style="3" customWidth="1"/>
    <col min="11" max="16384" width="9.125" style="3" customWidth="1"/>
  </cols>
  <sheetData>
    <row r="1" spans="1:7" ht="18.75" customHeight="1">
      <c r="A1" s="3" t="s">
        <v>539</v>
      </c>
      <c r="B1" s="21"/>
      <c r="D1" s="3"/>
      <c r="E1" s="3"/>
      <c r="G1" s="3" t="s">
        <v>200</v>
      </c>
    </row>
    <row r="2" spans="2:10" ht="18.75">
      <c r="B2" s="21"/>
      <c r="D2" s="3"/>
      <c r="E2" s="3"/>
      <c r="G2" s="256" t="s">
        <v>88</v>
      </c>
      <c r="H2" s="256"/>
      <c r="I2" s="256"/>
      <c r="J2" s="256"/>
    </row>
    <row r="3" spans="1:10" ht="18.75" customHeight="1">
      <c r="A3" s="259"/>
      <c r="B3" s="254"/>
      <c r="D3" s="21"/>
      <c r="E3" s="21"/>
      <c r="F3" s="21"/>
      <c r="G3" s="256" t="s">
        <v>304</v>
      </c>
      <c r="H3" s="256"/>
      <c r="I3" s="256"/>
      <c r="J3" s="256"/>
    </row>
    <row r="4" spans="1:10" ht="18.75" customHeight="1">
      <c r="A4" s="22" t="s">
        <v>201</v>
      </c>
      <c r="D4" s="21"/>
      <c r="E4" s="21"/>
      <c r="F4" s="21"/>
      <c r="G4" s="257" t="s">
        <v>236</v>
      </c>
      <c r="H4" s="257"/>
      <c r="I4" s="257"/>
      <c r="J4" s="257"/>
    </row>
    <row r="5" spans="1:10" ht="18.75" customHeight="1">
      <c r="A5" s="41"/>
      <c r="B5" s="41"/>
      <c r="D5" s="21"/>
      <c r="E5" s="21"/>
      <c r="F5" s="21"/>
      <c r="G5" s="256" t="s">
        <v>75</v>
      </c>
      <c r="H5" s="256"/>
      <c r="I5" s="77"/>
      <c r="J5" s="77"/>
    </row>
    <row r="6" spans="1:10" ht="18.75" customHeight="1">
      <c r="A6" s="252" t="s">
        <v>310</v>
      </c>
      <c r="B6" s="252"/>
      <c r="D6" s="21"/>
      <c r="E6" s="21"/>
      <c r="F6" s="21"/>
      <c r="G6" s="77"/>
      <c r="H6" s="77"/>
      <c r="I6" s="77"/>
      <c r="J6" s="77"/>
    </row>
    <row r="7" spans="1:10" ht="18.75" customHeight="1">
      <c r="A7" s="22"/>
      <c r="D7" s="21"/>
      <c r="E7" s="21"/>
      <c r="F7" s="21"/>
      <c r="G7" s="77"/>
      <c r="H7" s="77"/>
      <c r="I7" s="77"/>
      <c r="J7" s="77"/>
    </row>
    <row r="8" spans="4:10" ht="18.75" customHeight="1">
      <c r="D8" s="21"/>
      <c r="E8" s="21"/>
      <c r="F8" s="21"/>
      <c r="G8" s="256"/>
      <c r="H8" s="256"/>
      <c r="I8" s="256"/>
      <c r="J8" s="256"/>
    </row>
    <row r="9" spans="6:10" ht="18.75" customHeight="1">
      <c r="F9" s="25"/>
      <c r="G9" s="258" t="s">
        <v>540</v>
      </c>
      <c r="H9" s="258"/>
      <c r="I9" s="258"/>
      <c r="J9" s="258"/>
    </row>
    <row r="10" spans="1:10" ht="18.75">
      <c r="A10" s="22"/>
      <c r="C10" s="4"/>
      <c r="D10" s="25"/>
      <c r="E10" s="25"/>
      <c r="F10" s="25"/>
      <c r="G10" s="253"/>
      <c r="H10" s="253"/>
      <c r="I10" s="253"/>
      <c r="J10" s="253"/>
    </row>
    <row r="11" spans="1:10" ht="18.75" customHeight="1">
      <c r="A11" s="262"/>
      <c r="B11" s="262"/>
      <c r="C11" s="43"/>
      <c r="D11" s="43"/>
      <c r="E11" s="43"/>
      <c r="F11" s="78"/>
      <c r="G11" s="79" t="s">
        <v>306</v>
      </c>
      <c r="H11" s="79"/>
      <c r="I11" s="79"/>
      <c r="J11" s="79"/>
    </row>
    <row r="12" spans="1:10" ht="20.25" customHeight="1">
      <c r="A12" s="261" t="s">
        <v>133</v>
      </c>
      <c r="B12" s="261"/>
      <c r="D12" s="3"/>
      <c r="E12" s="3"/>
      <c r="F12" s="2"/>
      <c r="G12" s="253"/>
      <c r="H12" s="253"/>
      <c r="I12" s="253"/>
      <c r="J12" s="253"/>
    </row>
    <row r="13" spans="1:10" ht="19.5" customHeight="1">
      <c r="A13" s="260"/>
      <c r="B13" s="260"/>
      <c r="F13" s="21"/>
      <c r="G13" s="79" t="s">
        <v>371</v>
      </c>
      <c r="H13" s="79"/>
      <c r="I13" s="79"/>
      <c r="J13" s="79"/>
    </row>
    <row r="14" spans="1:10" ht="19.5" customHeight="1">
      <c r="A14" s="252" t="s">
        <v>311</v>
      </c>
      <c r="B14" s="252"/>
      <c r="F14" s="21"/>
      <c r="G14" s="253"/>
      <c r="H14" s="253"/>
      <c r="I14" s="253"/>
      <c r="J14" s="253"/>
    </row>
    <row r="15" spans="1:10" ht="19.5" customHeight="1">
      <c r="A15" s="261"/>
      <c r="B15" s="261"/>
      <c r="C15" s="4"/>
      <c r="D15" s="21"/>
      <c r="E15" s="21"/>
      <c r="F15" s="21"/>
      <c r="G15" s="257" t="s">
        <v>307</v>
      </c>
      <c r="H15" s="257"/>
      <c r="I15" s="257"/>
      <c r="J15" s="257"/>
    </row>
    <row r="16" spans="1:10" ht="16.5" customHeight="1">
      <c r="A16" s="252"/>
      <c r="B16" s="252"/>
      <c r="C16" s="4"/>
      <c r="D16" s="21"/>
      <c r="E16" s="21"/>
      <c r="F16" s="21"/>
      <c r="G16" s="77"/>
      <c r="H16" s="77"/>
      <c r="I16" s="77"/>
      <c r="J16" s="77"/>
    </row>
    <row r="17" spans="1:10" ht="16.5" customHeight="1">
      <c r="A17" s="22"/>
      <c r="C17" s="4"/>
      <c r="D17" s="21"/>
      <c r="E17" s="21"/>
      <c r="F17" s="21"/>
      <c r="G17" s="77"/>
      <c r="H17" s="77"/>
      <c r="I17" s="77"/>
      <c r="J17" s="77"/>
    </row>
    <row r="18" spans="1:10" ht="18.75" customHeight="1">
      <c r="A18" s="252"/>
      <c r="B18" s="252"/>
      <c r="D18" s="21"/>
      <c r="E18" s="21"/>
      <c r="F18" s="21"/>
      <c r="G18" s="252" t="s">
        <v>308</v>
      </c>
      <c r="H18" s="252"/>
      <c r="I18" s="252"/>
      <c r="J18" s="252"/>
    </row>
    <row r="19" spans="4:10" ht="15.75" customHeight="1">
      <c r="D19" s="21"/>
      <c r="E19" s="21"/>
      <c r="F19" s="21"/>
      <c r="I19" s="22"/>
      <c r="J19" s="22"/>
    </row>
    <row r="20" spans="1:10" ht="15.75" customHeight="1">
      <c r="A20" s="253"/>
      <c r="B20" s="254"/>
      <c r="F20" s="2"/>
      <c r="G20" s="22"/>
      <c r="H20" s="22"/>
      <c r="I20" s="22"/>
      <c r="J20" s="22"/>
    </row>
    <row r="21" spans="1:7" ht="18.75">
      <c r="A21" s="264" t="s">
        <v>290</v>
      </c>
      <c r="B21" s="264"/>
      <c r="F21" s="2"/>
      <c r="G21" s="3" t="s">
        <v>541</v>
      </c>
    </row>
    <row r="22" spans="1:10" ht="18.75">
      <c r="A22" s="23"/>
      <c r="B22" s="23"/>
      <c r="F22" s="2"/>
      <c r="G22" s="253"/>
      <c r="H22" s="253"/>
      <c r="I22" s="253"/>
      <c r="J22" s="253"/>
    </row>
    <row r="23" spans="1:10" ht="15.75" customHeight="1">
      <c r="A23" s="252" t="s">
        <v>311</v>
      </c>
      <c r="B23" s="252"/>
      <c r="F23" s="2"/>
      <c r="G23" s="79" t="s">
        <v>309</v>
      </c>
      <c r="H23" s="80"/>
      <c r="I23" s="80"/>
      <c r="J23" s="80"/>
    </row>
    <row r="24" spans="6:10" ht="15.75" customHeight="1">
      <c r="F24" s="2"/>
      <c r="G24" s="253"/>
      <c r="H24" s="253"/>
      <c r="I24" s="253"/>
      <c r="J24" s="253"/>
    </row>
    <row r="25" spans="1:10" ht="18.75">
      <c r="A25" s="252"/>
      <c r="B25" s="252"/>
      <c r="C25" s="81"/>
      <c r="D25" s="24"/>
      <c r="E25" s="24"/>
      <c r="F25" s="2"/>
      <c r="G25" s="255" t="s">
        <v>372</v>
      </c>
      <c r="H25" s="255"/>
      <c r="I25" s="255"/>
      <c r="J25" s="255"/>
    </row>
    <row r="26" spans="2:10" ht="18" customHeight="1">
      <c r="B26" s="61"/>
      <c r="C26" s="81"/>
      <c r="D26" s="24"/>
      <c r="E26" s="24"/>
      <c r="F26" s="2"/>
      <c r="G26" s="51"/>
      <c r="H26" s="51"/>
      <c r="I26" s="51"/>
      <c r="J26" s="51"/>
    </row>
    <row r="27" spans="2:10" ht="21" customHeight="1">
      <c r="B27" s="3"/>
      <c r="C27" s="4"/>
      <c r="D27" s="51"/>
      <c r="E27" s="51"/>
      <c r="F27" s="51"/>
      <c r="G27" s="252" t="s">
        <v>308</v>
      </c>
      <c r="H27" s="252"/>
      <c r="I27" s="252"/>
      <c r="J27" s="252"/>
    </row>
    <row r="28" spans="2:6" ht="21" customHeight="1">
      <c r="B28" s="3"/>
      <c r="C28" s="4"/>
      <c r="D28" s="51"/>
      <c r="E28" s="51"/>
      <c r="F28" s="51"/>
    </row>
    <row r="29" spans="2:10" ht="21" customHeight="1">
      <c r="B29" s="3"/>
      <c r="C29" s="4"/>
      <c r="D29" s="51"/>
      <c r="E29" s="51"/>
      <c r="F29" s="51"/>
      <c r="H29" s="55"/>
      <c r="I29" s="55"/>
      <c r="J29" s="55"/>
    </row>
    <row r="30" spans="2:10" ht="18.75">
      <c r="B30" s="4"/>
      <c r="C30" s="4"/>
      <c r="D30" s="4"/>
      <c r="E30" s="4"/>
      <c r="F30" s="4"/>
      <c r="G30" s="22"/>
      <c r="H30" s="22"/>
      <c r="I30" s="22"/>
      <c r="J30" s="22"/>
    </row>
    <row r="31" spans="1:10" ht="19.5" customHeight="1">
      <c r="A31" s="75"/>
      <c r="B31" s="242"/>
      <c r="C31" s="242"/>
      <c r="D31" s="242"/>
      <c r="E31" s="242"/>
      <c r="F31" s="242"/>
      <c r="G31" s="44"/>
      <c r="H31" s="76"/>
      <c r="I31" s="37" t="s">
        <v>368</v>
      </c>
      <c r="J31" s="6" t="s">
        <v>239</v>
      </c>
    </row>
    <row r="32" spans="1:10" ht="19.5" customHeight="1">
      <c r="A32" s="59" t="s">
        <v>579</v>
      </c>
      <c r="B32" s="247" t="s">
        <v>447</v>
      </c>
      <c r="C32" s="247"/>
      <c r="D32" s="247"/>
      <c r="E32" s="247"/>
      <c r="F32" s="247"/>
      <c r="G32" s="45"/>
      <c r="H32" s="82"/>
      <c r="I32" s="17" t="s">
        <v>544</v>
      </c>
      <c r="J32" s="6">
        <v>21560045</v>
      </c>
    </row>
    <row r="33" spans="1:10" ht="19.5" customHeight="1">
      <c r="A33" s="59" t="s">
        <v>580</v>
      </c>
      <c r="B33" s="247" t="s">
        <v>601</v>
      </c>
      <c r="C33" s="247"/>
      <c r="D33" s="247"/>
      <c r="E33" s="247"/>
      <c r="F33" s="247"/>
      <c r="G33" s="44"/>
      <c r="H33" s="76"/>
      <c r="I33" s="17" t="s">
        <v>543</v>
      </c>
      <c r="J33" s="6">
        <v>230</v>
      </c>
    </row>
    <row r="34" spans="1:10" ht="19.5" customHeight="1">
      <c r="A34" s="59" t="s">
        <v>202</v>
      </c>
      <c r="B34" s="247" t="s">
        <v>602</v>
      </c>
      <c r="C34" s="247"/>
      <c r="D34" s="247"/>
      <c r="E34" s="247"/>
      <c r="F34" s="247"/>
      <c r="G34" s="44"/>
      <c r="H34" s="76"/>
      <c r="I34" s="17" t="s">
        <v>542</v>
      </c>
      <c r="J34" s="6">
        <v>8039100000</v>
      </c>
    </row>
    <row r="35" spans="1:10" ht="19.5" customHeight="1">
      <c r="A35" s="59" t="s">
        <v>305</v>
      </c>
      <c r="B35" s="247" t="s">
        <v>603</v>
      </c>
      <c r="C35" s="247"/>
      <c r="D35" s="247"/>
      <c r="E35" s="247"/>
      <c r="F35" s="247"/>
      <c r="G35" s="45"/>
      <c r="H35" s="82"/>
      <c r="I35" s="17" t="s">
        <v>574</v>
      </c>
      <c r="J35" s="6"/>
    </row>
    <row r="36" spans="1:10" ht="19.5" customHeight="1">
      <c r="A36" s="59" t="s">
        <v>92</v>
      </c>
      <c r="B36" s="247" t="s">
        <v>516</v>
      </c>
      <c r="C36" s="247"/>
      <c r="D36" s="247"/>
      <c r="E36" s="247"/>
      <c r="F36" s="247"/>
      <c r="G36" s="45"/>
      <c r="H36" s="82"/>
      <c r="I36" s="17" t="s">
        <v>573</v>
      </c>
      <c r="J36" s="6"/>
    </row>
    <row r="37" spans="1:10" ht="19.5" customHeight="1">
      <c r="A37" s="59" t="s">
        <v>91</v>
      </c>
      <c r="B37" s="247" t="s">
        <v>139</v>
      </c>
      <c r="C37" s="247"/>
      <c r="D37" s="247"/>
      <c r="E37" s="247"/>
      <c r="F37" s="247"/>
      <c r="G37" s="45"/>
      <c r="H37" s="89"/>
      <c r="I37" s="90" t="s">
        <v>575</v>
      </c>
      <c r="J37" s="196" t="s">
        <v>138</v>
      </c>
    </row>
    <row r="38" spans="1:10" ht="19.5" customHeight="1">
      <c r="A38" s="59" t="s">
        <v>172</v>
      </c>
      <c r="B38" s="247" t="s">
        <v>21</v>
      </c>
      <c r="C38" s="247"/>
      <c r="D38" s="247"/>
      <c r="E38" s="247"/>
      <c r="F38" s="247"/>
      <c r="G38" s="242" t="s">
        <v>778</v>
      </c>
      <c r="H38" s="243"/>
      <c r="I38" s="244"/>
      <c r="J38" s="12"/>
    </row>
    <row r="39" spans="1:10" ht="19.5" customHeight="1">
      <c r="A39" s="59" t="s">
        <v>609</v>
      </c>
      <c r="B39" s="247" t="s">
        <v>601</v>
      </c>
      <c r="C39" s="247"/>
      <c r="D39" s="247"/>
      <c r="E39" s="247"/>
      <c r="F39" s="247"/>
      <c r="G39" s="242" t="s">
        <v>779</v>
      </c>
      <c r="H39" s="243"/>
      <c r="I39" s="244"/>
      <c r="J39" s="7" t="s">
        <v>667</v>
      </c>
    </row>
    <row r="40" spans="1:10" ht="19.5" customHeight="1">
      <c r="A40" s="59" t="s">
        <v>682</v>
      </c>
      <c r="B40" s="247" t="s">
        <v>524</v>
      </c>
      <c r="C40" s="247"/>
      <c r="D40" s="247"/>
      <c r="E40" s="247"/>
      <c r="F40" s="247"/>
      <c r="G40" s="45"/>
      <c r="H40" s="45"/>
      <c r="I40" s="45"/>
      <c r="J40" s="82"/>
    </row>
    <row r="41" spans="1:10" ht="19.5" customHeight="1">
      <c r="A41" s="59" t="s">
        <v>576</v>
      </c>
      <c r="B41" s="247" t="s">
        <v>22</v>
      </c>
      <c r="C41" s="247"/>
      <c r="D41" s="247"/>
      <c r="E41" s="247"/>
      <c r="F41" s="247"/>
      <c r="G41" s="44"/>
      <c r="H41" s="44"/>
      <c r="I41" s="44"/>
      <c r="J41" s="76"/>
    </row>
    <row r="42" spans="1:10" ht="19.5" customHeight="1">
      <c r="A42" s="59" t="s">
        <v>577</v>
      </c>
      <c r="B42" s="247" t="s">
        <v>166</v>
      </c>
      <c r="C42" s="247"/>
      <c r="D42" s="247"/>
      <c r="E42" s="247"/>
      <c r="F42" s="247"/>
      <c r="G42" s="45"/>
      <c r="H42" s="45"/>
      <c r="I42" s="45"/>
      <c r="J42" s="82"/>
    </row>
    <row r="43" spans="1:10" ht="19.5" customHeight="1">
      <c r="A43" s="59" t="s">
        <v>578</v>
      </c>
      <c r="B43" s="247" t="s">
        <v>68</v>
      </c>
      <c r="C43" s="247"/>
      <c r="D43" s="247"/>
      <c r="E43" s="247"/>
      <c r="F43" s="247"/>
      <c r="G43" s="44"/>
      <c r="H43" s="44"/>
      <c r="I43" s="44"/>
      <c r="J43" s="76"/>
    </row>
    <row r="44" spans="1:10" ht="18.75">
      <c r="A44" s="249" t="s">
        <v>11</v>
      </c>
      <c r="B44" s="249"/>
      <c r="C44" s="249"/>
      <c r="D44" s="249"/>
      <c r="E44" s="249"/>
      <c r="F44" s="249"/>
      <c r="G44" s="249"/>
      <c r="H44" s="249"/>
      <c r="I44" s="249"/>
      <c r="J44" s="249"/>
    </row>
    <row r="45" spans="1:10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8.75">
      <c r="A46" s="249" t="s">
        <v>786</v>
      </c>
      <c r="B46" s="249"/>
      <c r="C46" s="249"/>
      <c r="D46" s="249"/>
      <c r="E46" s="249"/>
      <c r="F46" s="249"/>
      <c r="G46" s="249"/>
      <c r="H46" s="249"/>
      <c r="I46" s="249"/>
      <c r="J46" s="249"/>
    </row>
    <row r="47" spans="2:10" ht="12" customHeight="1">
      <c r="B47" s="25"/>
      <c r="C47" s="4"/>
      <c r="D47" s="25"/>
      <c r="E47" s="25"/>
      <c r="F47" s="25"/>
      <c r="G47" s="25"/>
      <c r="H47" s="25"/>
      <c r="I47" s="25"/>
      <c r="J47" s="25"/>
    </row>
    <row r="48" spans="1:10" ht="31.5" customHeight="1">
      <c r="A48" s="274" t="s">
        <v>442</v>
      </c>
      <c r="B48" s="275" t="s">
        <v>93</v>
      </c>
      <c r="C48" s="250" t="s">
        <v>325</v>
      </c>
      <c r="D48" s="250" t="s">
        <v>326</v>
      </c>
      <c r="E48" s="250" t="s">
        <v>327</v>
      </c>
      <c r="F48" s="275" t="s">
        <v>328</v>
      </c>
      <c r="G48" s="246" t="s">
        <v>443</v>
      </c>
      <c r="H48" s="247"/>
      <c r="I48" s="247"/>
      <c r="J48" s="248"/>
    </row>
    <row r="49" spans="1:10" ht="36" customHeight="1">
      <c r="A49" s="274"/>
      <c r="B49" s="275"/>
      <c r="C49" s="251"/>
      <c r="D49" s="251"/>
      <c r="E49" s="251"/>
      <c r="F49" s="275"/>
      <c r="G49" s="7" t="s">
        <v>32</v>
      </c>
      <c r="H49" s="7" t="s">
        <v>33</v>
      </c>
      <c r="I49" s="7" t="s">
        <v>34</v>
      </c>
      <c r="J49" s="7" t="s">
        <v>154</v>
      </c>
    </row>
    <row r="50" spans="1:10" ht="19.5" customHeight="1">
      <c r="A50" s="6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</row>
    <row r="51" spans="1:10" ht="24.75" customHeight="1">
      <c r="A51" s="245" t="s">
        <v>676</v>
      </c>
      <c r="B51" s="245"/>
      <c r="C51" s="245"/>
      <c r="D51" s="245"/>
      <c r="E51" s="245"/>
      <c r="F51" s="245"/>
      <c r="G51" s="245"/>
      <c r="H51" s="245"/>
      <c r="I51" s="245"/>
      <c r="J51" s="245"/>
    </row>
    <row r="52" spans="1:10" ht="19.5" customHeight="1">
      <c r="A52" s="93" t="s">
        <v>787</v>
      </c>
      <c r="B52" s="6">
        <v>1000</v>
      </c>
      <c r="C52" s="111">
        <v>6814368</v>
      </c>
      <c r="D52" s="111">
        <v>8555014</v>
      </c>
      <c r="E52" s="111">
        <v>8151046.39469</v>
      </c>
      <c r="F52" s="111">
        <v>9682431.699672488</v>
      </c>
      <c r="G52" s="156">
        <v>14138358</v>
      </c>
      <c r="H52" s="156">
        <v>16620209</v>
      </c>
      <c r="I52" s="156">
        <v>18780837</v>
      </c>
      <c r="J52" s="156">
        <v>20095495.59</v>
      </c>
    </row>
    <row r="53" spans="1:10" ht="19.5" customHeight="1">
      <c r="A53" s="93" t="s">
        <v>670</v>
      </c>
      <c r="B53" s="6">
        <v>1010</v>
      </c>
      <c r="C53" s="111">
        <v>-6276651</v>
      </c>
      <c r="D53" s="111">
        <v>-7036760</v>
      </c>
      <c r="E53" s="111">
        <v>-6861848.311913892</v>
      </c>
      <c r="F53" s="111">
        <v>-7981889.507330654</v>
      </c>
      <c r="G53" s="156">
        <v>-12691464</v>
      </c>
      <c r="H53" s="156">
        <v>-15013579</v>
      </c>
      <c r="I53" s="156">
        <v>-16740141</v>
      </c>
      <c r="J53" s="156">
        <v>-17911950.87</v>
      </c>
    </row>
    <row r="54" spans="1:10" ht="19.5" customHeight="1">
      <c r="A54" s="94" t="s">
        <v>56</v>
      </c>
      <c r="B54" s="6">
        <v>1020</v>
      </c>
      <c r="C54" s="142">
        <v>537717</v>
      </c>
      <c r="D54" s="142">
        <v>1518254</v>
      </c>
      <c r="E54" s="142">
        <v>1289198.0827761088</v>
      </c>
      <c r="F54" s="142">
        <v>1700542.1923418343</v>
      </c>
      <c r="G54" s="142">
        <v>1446894</v>
      </c>
      <c r="H54" s="142">
        <v>1606630</v>
      </c>
      <c r="I54" s="142">
        <v>2040696</v>
      </c>
      <c r="J54" s="142">
        <v>2183544.72</v>
      </c>
    </row>
    <row r="55" spans="1:10" ht="19.5" customHeight="1">
      <c r="A55" s="93" t="s">
        <v>374</v>
      </c>
      <c r="B55" s="6">
        <v>1030</v>
      </c>
      <c r="C55" s="111">
        <v>-967144</v>
      </c>
      <c r="D55" s="111">
        <v>-1204778</v>
      </c>
      <c r="E55" s="111">
        <v>-1216251.0445355559</v>
      </c>
      <c r="F55" s="111">
        <v>-1355469.7961162445</v>
      </c>
      <c r="G55" s="156">
        <v>-1056587</v>
      </c>
      <c r="H55" s="156">
        <v>-1157244.5</v>
      </c>
      <c r="I55" s="156">
        <v>-1312969</v>
      </c>
      <c r="J55" s="156">
        <v>-1404876.83</v>
      </c>
    </row>
    <row r="56" spans="1:10" ht="19.5" customHeight="1">
      <c r="A56" s="93" t="s">
        <v>373</v>
      </c>
      <c r="B56" s="6">
        <v>1060</v>
      </c>
      <c r="C56" s="111">
        <v>-180418</v>
      </c>
      <c r="D56" s="111">
        <v>-206168</v>
      </c>
      <c r="E56" s="111">
        <v>-179733.50338829966</v>
      </c>
      <c r="F56" s="111">
        <v>-212584.4988634498</v>
      </c>
      <c r="G56" s="156">
        <v>-223804</v>
      </c>
      <c r="H56" s="156">
        <v>-251184.5</v>
      </c>
      <c r="I56" s="156">
        <v>-261838</v>
      </c>
      <c r="J56" s="156">
        <v>-280166.66</v>
      </c>
    </row>
    <row r="57" spans="1:10" ht="19.5" customHeight="1">
      <c r="A57" s="93" t="s">
        <v>27</v>
      </c>
      <c r="B57" s="6">
        <v>1070</v>
      </c>
      <c r="C57" s="111">
        <v>47097</v>
      </c>
      <c r="D57" s="111">
        <v>13520</v>
      </c>
      <c r="E57" s="111">
        <v>517631.8124</v>
      </c>
      <c r="F57" s="111">
        <v>14477.77432</v>
      </c>
      <c r="G57" s="156">
        <v>290343</v>
      </c>
      <c r="H57" s="156">
        <v>319377.3</v>
      </c>
      <c r="I57" s="156">
        <v>351315</v>
      </c>
      <c r="J57" s="156">
        <v>375907.05</v>
      </c>
    </row>
    <row r="58" spans="1:10" ht="19.5" customHeight="1">
      <c r="A58" s="93" t="s">
        <v>69</v>
      </c>
      <c r="B58" s="6">
        <v>1080</v>
      </c>
      <c r="C58" s="111">
        <v>-120913</v>
      </c>
      <c r="D58" s="111">
        <v>-72624</v>
      </c>
      <c r="E58" s="111">
        <v>-112307.55053692254</v>
      </c>
      <c r="F58" s="111">
        <v>-104526.55251598968</v>
      </c>
      <c r="G58" s="156">
        <v>-191693</v>
      </c>
      <c r="H58" s="156">
        <v>-210863</v>
      </c>
      <c r="I58" s="156">
        <v>-231949</v>
      </c>
      <c r="J58" s="156">
        <v>-248185.43</v>
      </c>
    </row>
    <row r="59" spans="1:10" ht="19.5" customHeight="1">
      <c r="A59" s="40" t="s">
        <v>569</v>
      </c>
      <c r="B59" s="6">
        <v>1100</v>
      </c>
      <c r="C59" s="142">
        <v>-683661</v>
      </c>
      <c r="D59" s="142">
        <v>48204</v>
      </c>
      <c r="E59" s="142">
        <v>298537.7967153307</v>
      </c>
      <c r="F59" s="142">
        <v>42439.119166150325</v>
      </c>
      <c r="G59" s="142">
        <v>265153</v>
      </c>
      <c r="H59" s="142">
        <v>306715.3</v>
      </c>
      <c r="I59" s="142">
        <v>585255</v>
      </c>
      <c r="J59" s="142">
        <v>626222.8499999987</v>
      </c>
    </row>
    <row r="60" spans="1:10" ht="19.5" customHeight="1">
      <c r="A60" s="95" t="s">
        <v>375</v>
      </c>
      <c r="B60" s="6">
        <v>1310</v>
      </c>
      <c r="C60" s="137">
        <v>-517493</v>
      </c>
      <c r="D60" s="137">
        <v>322492</v>
      </c>
      <c r="E60" s="137">
        <v>544887.6771953308</v>
      </c>
      <c r="F60" s="137">
        <v>355159.11916615133</v>
      </c>
      <c r="G60" s="156">
        <v>989956</v>
      </c>
      <c r="H60" s="156">
        <v>1114852</v>
      </c>
      <c r="I60" s="156">
        <v>1478391</v>
      </c>
      <c r="J60" s="156">
        <v>1581878.37</v>
      </c>
    </row>
    <row r="61" spans="1:10" ht="19.5" customHeight="1">
      <c r="A61" s="95" t="s">
        <v>405</v>
      </c>
      <c r="B61" s="6">
        <v>5010</v>
      </c>
      <c r="C61" s="147">
        <v>-7.594145194389267</v>
      </c>
      <c r="D61" s="147">
        <v>3.7696256253934837</v>
      </c>
      <c r="E61" s="147">
        <v>6.684880085461149</v>
      </c>
      <c r="F61" s="147">
        <v>3.668077712111976</v>
      </c>
      <c r="G61" s="147">
        <v>7.00191634700437</v>
      </c>
      <c r="H61" s="147">
        <v>6.707809751369552</v>
      </c>
      <c r="I61" s="147">
        <v>7.87180571345143</v>
      </c>
      <c r="J61" s="147">
        <v>7.87180571345143</v>
      </c>
    </row>
    <row r="62" spans="1:10" ht="19.5" customHeight="1">
      <c r="A62" s="8" t="s">
        <v>28</v>
      </c>
      <c r="B62" s="9">
        <v>1110</v>
      </c>
      <c r="C62" s="111">
        <v>0</v>
      </c>
      <c r="D62" s="111">
        <v>0</v>
      </c>
      <c r="E62" s="111">
        <v>0</v>
      </c>
      <c r="F62" s="111">
        <v>0</v>
      </c>
      <c r="G62" s="156">
        <v>0</v>
      </c>
      <c r="H62" s="156">
        <v>0</v>
      </c>
      <c r="I62" s="156">
        <v>0</v>
      </c>
      <c r="J62" s="156">
        <v>0</v>
      </c>
    </row>
    <row r="63" spans="1:10" ht="19.5" customHeight="1">
      <c r="A63" s="8" t="s">
        <v>29</v>
      </c>
      <c r="B63" s="9">
        <v>1120</v>
      </c>
      <c r="C63" s="111">
        <v>0</v>
      </c>
      <c r="D63" s="111">
        <v>0</v>
      </c>
      <c r="E63" s="111">
        <v>0</v>
      </c>
      <c r="F63" s="111">
        <v>0</v>
      </c>
      <c r="G63" s="156">
        <v>0</v>
      </c>
      <c r="H63" s="156">
        <v>0</v>
      </c>
      <c r="I63" s="156">
        <v>0</v>
      </c>
      <c r="J63" s="156">
        <v>0</v>
      </c>
    </row>
    <row r="64" spans="1:10" ht="19.5" customHeight="1">
      <c r="A64" s="8" t="s">
        <v>30</v>
      </c>
      <c r="B64" s="9">
        <v>1130</v>
      </c>
      <c r="C64" s="111">
        <v>154474</v>
      </c>
      <c r="D64" s="111">
        <v>40000</v>
      </c>
      <c r="E64" s="111">
        <v>49186.58146</v>
      </c>
      <c r="F64" s="111">
        <v>60000</v>
      </c>
      <c r="G64" s="156">
        <v>0</v>
      </c>
      <c r="H64" s="156">
        <v>0</v>
      </c>
      <c r="I64" s="156">
        <v>0</v>
      </c>
      <c r="J64" s="156">
        <v>0</v>
      </c>
    </row>
    <row r="65" spans="1:10" ht="19.5" customHeight="1">
      <c r="A65" s="8" t="s">
        <v>35</v>
      </c>
      <c r="B65" s="9">
        <v>1140</v>
      </c>
      <c r="C65" s="111">
        <v>-104386</v>
      </c>
      <c r="D65" s="111">
        <v>-73282</v>
      </c>
      <c r="E65" s="111">
        <v>-63589.08275</v>
      </c>
      <c r="F65" s="111">
        <v>-73000</v>
      </c>
      <c r="G65" s="156">
        <v>-267047</v>
      </c>
      <c r="H65" s="156">
        <v>-308211</v>
      </c>
      <c r="I65" s="156">
        <v>-253691</v>
      </c>
      <c r="J65" s="156">
        <v>-271449.37</v>
      </c>
    </row>
    <row r="66" spans="1:10" ht="19.5" customHeight="1">
      <c r="A66" s="8" t="s">
        <v>37</v>
      </c>
      <c r="B66" s="9">
        <v>1150</v>
      </c>
      <c r="C66" s="111">
        <v>1309</v>
      </c>
      <c r="D66" s="111">
        <v>9789</v>
      </c>
      <c r="E66" s="111">
        <v>10286.7883</v>
      </c>
      <c r="F66" s="111">
        <v>11020</v>
      </c>
      <c r="G66" s="156">
        <v>4879</v>
      </c>
      <c r="H66" s="156">
        <v>5709</v>
      </c>
      <c r="I66" s="156">
        <v>5709</v>
      </c>
      <c r="J66" s="156">
        <v>6108.63</v>
      </c>
    </row>
    <row r="67" spans="1:10" ht="19.5" customHeight="1">
      <c r="A67" s="93" t="s">
        <v>38</v>
      </c>
      <c r="B67" s="6">
        <v>1160</v>
      </c>
      <c r="C67" s="111">
        <v>-19610</v>
      </c>
      <c r="D67" s="111">
        <v>-23620</v>
      </c>
      <c r="E67" s="111">
        <v>-23285.601239999996</v>
      </c>
      <c r="F67" s="111">
        <v>-27803.23417596275</v>
      </c>
      <c r="G67" s="156">
        <v>-1684</v>
      </c>
      <c r="H67" s="156">
        <v>-1751</v>
      </c>
      <c r="I67" s="156">
        <v>-1751</v>
      </c>
      <c r="J67" s="156">
        <v>-1873.57</v>
      </c>
    </row>
    <row r="68" spans="1:10" ht="19.5" customHeight="1">
      <c r="A68" s="95" t="s">
        <v>675</v>
      </c>
      <c r="B68" s="6">
        <v>1170</v>
      </c>
      <c r="C68" s="142">
        <v>-651874</v>
      </c>
      <c r="D68" s="142">
        <v>1091</v>
      </c>
      <c r="E68" s="142">
        <v>271136.4824853307</v>
      </c>
      <c r="F68" s="142">
        <v>12655.884990187576</v>
      </c>
      <c r="G68" s="142">
        <v>1301</v>
      </c>
      <c r="H68" s="142">
        <v>2462.2999999999884</v>
      </c>
      <c r="I68" s="142">
        <v>335522</v>
      </c>
      <c r="J68" s="142">
        <v>359008.5399999987</v>
      </c>
    </row>
    <row r="69" spans="1:10" ht="19.5" customHeight="1">
      <c r="A69" s="8" t="s">
        <v>517</v>
      </c>
      <c r="B69" s="7">
        <v>1180</v>
      </c>
      <c r="C69" s="111">
        <v>0</v>
      </c>
      <c r="D69" s="111">
        <v>-196</v>
      </c>
      <c r="E69" s="111">
        <v>-196</v>
      </c>
      <c r="F69" s="111">
        <v>0</v>
      </c>
      <c r="G69" s="156">
        <v>-273</v>
      </c>
      <c r="H69" s="156">
        <v>-517</v>
      </c>
      <c r="I69" s="156">
        <v>-60754</v>
      </c>
      <c r="J69" s="156">
        <v>-64621.537199999766</v>
      </c>
    </row>
    <row r="70" spans="1:10" ht="19.5" customHeight="1">
      <c r="A70" s="8" t="s">
        <v>65</v>
      </c>
      <c r="B70" s="7">
        <v>1181</v>
      </c>
      <c r="C70" s="111">
        <v>116094</v>
      </c>
      <c r="D70" s="111">
        <v>0</v>
      </c>
      <c r="E70" s="111">
        <v>0</v>
      </c>
      <c r="F70" s="111">
        <v>0</v>
      </c>
      <c r="G70" s="156">
        <v>0</v>
      </c>
      <c r="H70" s="156">
        <v>0</v>
      </c>
      <c r="I70" s="156"/>
      <c r="J70" s="156"/>
    </row>
    <row r="71" spans="1:10" ht="19.5" customHeight="1">
      <c r="A71" s="8" t="s">
        <v>367</v>
      </c>
      <c r="B71" s="9">
        <v>1190</v>
      </c>
      <c r="C71" s="111">
        <v>0</v>
      </c>
      <c r="D71" s="111">
        <v>0</v>
      </c>
      <c r="E71" s="111">
        <v>0</v>
      </c>
      <c r="F71" s="111">
        <v>0</v>
      </c>
      <c r="G71" s="156">
        <v>0</v>
      </c>
      <c r="H71" s="156">
        <v>0</v>
      </c>
      <c r="I71" s="156"/>
      <c r="J71" s="156"/>
    </row>
    <row r="72" spans="1:10" ht="19.5" customHeight="1">
      <c r="A72" s="8" t="s">
        <v>369</v>
      </c>
      <c r="B72" s="6">
        <v>1191</v>
      </c>
      <c r="C72" s="111">
        <v>0</v>
      </c>
      <c r="D72" s="111">
        <v>0</v>
      </c>
      <c r="E72" s="111">
        <v>0</v>
      </c>
      <c r="F72" s="111">
        <v>0</v>
      </c>
      <c r="G72" s="156">
        <v>0</v>
      </c>
      <c r="H72" s="156">
        <v>0</v>
      </c>
      <c r="I72" s="156"/>
      <c r="J72" s="156"/>
    </row>
    <row r="73" spans="1:10" ht="19.5" customHeight="1">
      <c r="A73" s="40" t="s">
        <v>24</v>
      </c>
      <c r="B73" s="6">
        <v>1200</v>
      </c>
      <c r="C73" s="142">
        <v>-535780</v>
      </c>
      <c r="D73" s="142">
        <v>895.0000000000036</v>
      </c>
      <c r="E73" s="142">
        <v>270940.4824853307</v>
      </c>
      <c r="F73" s="142">
        <v>12655.884990187576</v>
      </c>
      <c r="G73" s="142">
        <v>1028</v>
      </c>
      <c r="H73" s="142">
        <v>1945.2999999999884</v>
      </c>
      <c r="I73" s="142">
        <v>274768</v>
      </c>
      <c r="J73" s="142">
        <v>294387.0027999989</v>
      </c>
    </row>
    <row r="74" spans="1:10" ht="19.5" customHeight="1">
      <c r="A74" s="8" t="s">
        <v>173</v>
      </c>
      <c r="B74" s="9">
        <v>1201</v>
      </c>
      <c r="C74" s="111">
        <v>0</v>
      </c>
      <c r="D74" s="111">
        <v>895.0000000000036</v>
      </c>
      <c r="E74" s="111">
        <v>270940.4824853307</v>
      </c>
      <c r="F74" s="111">
        <v>12655.884990188575</v>
      </c>
      <c r="G74" s="111">
        <v>1028</v>
      </c>
      <c r="H74" s="111">
        <v>1945.2999999999884</v>
      </c>
      <c r="I74" s="111">
        <v>274768</v>
      </c>
      <c r="J74" s="111">
        <v>294387.0027999989</v>
      </c>
    </row>
    <row r="75" spans="1:10" ht="19.5" customHeight="1">
      <c r="A75" s="8" t="s">
        <v>174</v>
      </c>
      <c r="B75" s="6">
        <v>1202</v>
      </c>
      <c r="C75" s="111">
        <v>-535780</v>
      </c>
      <c r="D75" s="111">
        <v>0</v>
      </c>
      <c r="E75" s="111">
        <v>0</v>
      </c>
      <c r="F75" s="111">
        <v>0</v>
      </c>
      <c r="G75" s="156"/>
      <c r="H75" s="156"/>
      <c r="I75" s="156"/>
      <c r="J75" s="156"/>
    </row>
    <row r="76" spans="1:10" ht="24.75" customHeight="1">
      <c r="A76" s="263" t="s">
        <v>103</v>
      </c>
      <c r="B76" s="263"/>
      <c r="C76" s="263"/>
      <c r="D76" s="263"/>
      <c r="E76" s="263"/>
      <c r="F76" s="263"/>
      <c r="G76" s="263"/>
      <c r="H76" s="263"/>
      <c r="I76" s="263"/>
      <c r="J76" s="263"/>
    </row>
    <row r="77" spans="1:10" ht="37.5">
      <c r="A77" s="62" t="s">
        <v>220</v>
      </c>
      <c r="B77" s="6">
        <v>2110</v>
      </c>
      <c r="C77" s="137">
        <v>401191</v>
      </c>
      <c r="D77" s="137">
        <v>416280.8878</v>
      </c>
      <c r="E77" s="137">
        <v>573587.131805085</v>
      </c>
      <c r="F77" s="137">
        <v>647949.5295298581</v>
      </c>
      <c r="G77" s="156">
        <v>735194.6159999999</v>
      </c>
      <c r="H77" s="156">
        <v>864250.868</v>
      </c>
      <c r="I77" s="156">
        <v>976603.524</v>
      </c>
      <c r="J77" s="156">
        <v>1044965.77068</v>
      </c>
    </row>
    <row r="78" spans="1:10" ht="18.75">
      <c r="A78" s="8" t="s">
        <v>260</v>
      </c>
      <c r="B78" s="6">
        <v>2111</v>
      </c>
      <c r="C78" s="111">
        <v>0</v>
      </c>
      <c r="D78" s="111">
        <v>0</v>
      </c>
      <c r="E78" s="111">
        <v>0</v>
      </c>
      <c r="F78" s="111">
        <v>0</v>
      </c>
      <c r="G78" s="156">
        <v>0</v>
      </c>
      <c r="H78" s="156">
        <v>0</v>
      </c>
      <c r="I78" s="156">
        <v>0</v>
      </c>
      <c r="J78" s="156">
        <v>0</v>
      </c>
    </row>
    <row r="79" spans="1:10" ht="37.5">
      <c r="A79" s="8" t="s">
        <v>105</v>
      </c>
      <c r="B79" s="6">
        <v>2112</v>
      </c>
      <c r="C79" s="111">
        <v>336312</v>
      </c>
      <c r="D79" s="111">
        <v>346000</v>
      </c>
      <c r="E79" s="111">
        <v>501289.35327343503</v>
      </c>
      <c r="F79" s="111">
        <v>564719.549529858</v>
      </c>
      <c r="G79" s="156">
        <v>588457</v>
      </c>
      <c r="H79" s="156">
        <v>610818.366</v>
      </c>
      <c r="I79" s="156">
        <v>634029.463908</v>
      </c>
      <c r="J79" s="156">
        <v>658122.5835365041</v>
      </c>
    </row>
    <row r="80" spans="1:10" ht="37.5">
      <c r="A80" s="47" t="s">
        <v>106</v>
      </c>
      <c r="B80" s="7">
        <v>2113</v>
      </c>
      <c r="C80" s="111">
        <v>0</v>
      </c>
      <c r="D80" s="111">
        <v>0</v>
      </c>
      <c r="E80" s="111">
        <v>0</v>
      </c>
      <c r="F80" s="111">
        <v>0</v>
      </c>
      <c r="G80" s="156">
        <v>0</v>
      </c>
      <c r="H80" s="156">
        <v>0</v>
      </c>
      <c r="I80" s="156">
        <v>0</v>
      </c>
      <c r="J80" s="156">
        <v>0</v>
      </c>
    </row>
    <row r="81" spans="1:10" ht="18.75">
      <c r="A81" s="47" t="s">
        <v>501</v>
      </c>
      <c r="B81" s="53">
        <v>2114</v>
      </c>
      <c r="C81" s="111">
        <v>0</v>
      </c>
      <c r="D81" s="111">
        <v>0</v>
      </c>
      <c r="E81" s="111">
        <v>0</v>
      </c>
      <c r="F81" s="111">
        <v>0</v>
      </c>
      <c r="G81" s="156">
        <v>0</v>
      </c>
      <c r="H81" s="156">
        <v>0</v>
      </c>
      <c r="I81" s="156">
        <v>0</v>
      </c>
      <c r="J81" s="156">
        <v>0</v>
      </c>
    </row>
    <row r="82" spans="1:10" ht="37.5">
      <c r="A82" s="47" t="s">
        <v>518</v>
      </c>
      <c r="B82" s="53">
        <v>2115</v>
      </c>
      <c r="C82" s="111">
        <v>0</v>
      </c>
      <c r="D82" s="111">
        <v>0</v>
      </c>
      <c r="E82" s="111">
        <v>0</v>
      </c>
      <c r="F82" s="111">
        <v>0</v>
      </c>
      <c r="G82" s="156">
        <v>0</v>
      </c>
      <c r="H82" s="156">
        <v>0</v>
      </c>
      <c r="I82" s="156">
        <v>0</v>
      </c>
      <c r="J82" s="156">
        <v>0</v>
      </c>
    </row>
    <row r="83" spans="1:10" ht="18.75">
      <c r="A83" s="92" t="s">
        <v>680</v>
      </c>
      <c r="B83" s="7">
        <v>2116</v>
      </c>
      <c r="C83" s="111">
        <v>0</v>
      </c>
      <c r="D83" s="111">
        <v>0</v>
      </c>
      <c r="E83" s="111">
        <v>5</v>
      </c>
      <c r="F83" s="111">
        <v>8</v>
      </c>
      <c r="G83" s="156">
        <v>0</v>
      </c>
      <c r="H83" s="156">
        <v>0</v>
      </c>
      <c r="I83" s="156">
        <v>0</v>
      </c>
      <c r="J83" s="156">
        <v>0</v>
      </c>
    </row>
    <row r="84" spans="1:10" ht="18.75">
      <c r="A84" s="92" t="s">
        <v>107</v>
      </c>
      <c r="B84" s="7">
        <v>2117</v>
      </c>
      <c r="C84" s="111">
        <v>7</v>
      </c>
      <c r="D84" s="111">
        <v>0</v>
      </c>
      <c r="E84" s="111">
        <v>0</v>
      </c>
      <c r="F84" s="111">
        <v>0</v>
      </c>
      <c r="G84" s="156">
        <v>8</v>
      </c>
      <c r="H84" s="156">
        <v>9</v>
      </c>
      <c r="I84" s="156">
        <v>0</v>
      </c>
      <c r="J84" s="156">
        <v>0</v>
      </c>
    </row>
    <row r="85" spans="1:10" ht="37.5">
      <c r="A85" s="91" t="s">
        <v>221</v>
      </c>
      <c r="B85" s="7">
        <v>2120</v>
      </c>
      <c r="C85" s="137">
        <v>786803</v>
      </c>
      <c r="D85" s="137">
        <v>884426.989</v>
      </c>
      <c r="E85" s="137">
        <v>899611.8458987001</v>
      </c>
      <c r="F85" s="137">
        <v>1032117.2059112801</v>
      </c>
      <c r="G85" s="156">
        <v>1035213.5575290138</v>
      </c>
      <c r="H85" s="156">
        <v>1038319.1982016008</v>
      </c>
      <c r="I85" s="156">
        <v>1041434.1557962055</v>
      </c>
      <c r="J85" s="156">
        <v>1044558.458263594</v>
      </c>
    </row>
    <row r="86" spans="1:10" ht="37.5">
      <c r="A86" s="91" t="s">
        <v>644</v>
      </c>
      <c r="B86" s="7">
        <v>2130</v>
      </c>
      <c r="C86" s="137">
        <v>993093</v>
      </c>
      <c r="D86" s="137">
        <v>1148281</v>
      </c>
      <c r="E86" s="137">
        <v>1106817.9374853</v>
      </c>
      <c r="F86" s="137">
        <v>1274677.86</v>
      </c>
      <c r="G86" s="156">
        <v>1446208.2492950936</v>
      </c>
      <c r="H86" s="156">
        <v>1627578.7466839997</v>
      </c>
      <c r="I86" s="156">
        <v>1839555.8137529194</v>
      </c>
      <c r="J86" s="156">
        <v>2214982.975040799</v>
      </c>
    </row>
    <row r="87" spans="1:10" ht="75">
      <c r="A87" s="92" t="s">
        <v>312</v>
      </c>
      <c r="B87" s="7">
        <v>2131</v>
      </c>
      <c r="C87" s="111">
        <v>0</v>
      </c>
      <c r="D87" s="111">
        <v>0</v>
      </c>
      <c r="E87" s="111">
        <v>0</v>
      </c>
      <c r="F87" s="111">
        <v>447.5000000000018</v>
      </c>
      <c r="G87" s="156">
        <v>6327.942495093788</v>
      </c>
      <c r="H87" s="156">
        <v>514</v>
      </c>
      <c r="I87" s="156">
        <v>972.6499999999942</v>
      </c>
      <c r="J87" s="156">
        <v>137384</v>
      </c>
    </row>
    <row r="88" spans="1:10" ht="37.5">
      <c r="A88" s="92" t="s">
        <v>142</v>
      </c>
      <c r="B88" s="7">
        <v>2133</v>
      </c>
      <c r="C88" s="111">
        <v>993093</v>
      </c>
      <c r="D88" s="111">
        <v>1148281</v>
      </c>
      <c r="E88" s="111">
        <v>1106817.9374853</v>
      </c>
      <c r="F88" s="111">
        <v>1274230.36</v>
      </c>
      <c r="G88" s="156">
        <v>1439880.3068</v>
      </c>
      <c r="H88" s="156">
        <v>1627064.7466839997</v>
      </c>
      <c r="I88" s="156">
        <v>1838583.1637529195</v>
      </c>
      <c r="J88" s="156">
        <v>2077598.9750407988</v>
      </c>
    </row>
    <row r="89" spans="1:10" ht="25.5" customHeight="1">
      <c r="A89" s="91" t="s">
        <v>140</v>
      </c>
      <c r="B89" s="7">
        <v>2200</v>
      </c>
      <c r="C89" s="137">
        <v>2181087</v>
      </c>
      <c r="D89" s="137">
        <v>2448988.8767999997</v>
      </c>
      <c r="E89" s="137">
        <v>2580016.915189085</v>
      </c>
      <c r="F89" s="137">
        <v>2954744.595441138</v>
      </c>
      <c r="G89" s="156">
        <v>3216616.422824107</v>
      </c>
      <c r="H89" s="156">
        <v>3530148.8128856</v>
      </c>
      <c r="I89" s="156">
        <v>3857593.493549125</v>
      </c>
      <c r="J89" s="156">
        <v>4304507.203984393</v>
      </c>
    </row>
    <row r="90" spans="1:10" ht="24.75" customHeight="1">
      <c r="A90" s="263" t="s">
        <v>102</v>
      </c>
      <c r="B90" s="272"/>
      <c r="C90" s="263"/>
      <c r="D90" s="263"/>
      <c r="E90" s="263"/>
      <c r="F90" s="263"/>
      <c r="G90" s="263"/>
      <c r="H90" s="263"/>
      <c r="I90" s="263"/>
      <c r="J90" s="263"/>
    </row>
    <row r="91" spans="1:10" ht="19.5" customHeight="1">
      <c r="A91" s="116" t="s">
        <v>370</v>
      </c>
      <c r="B91" s="9">
        <v>3405</v>
      </c>
      <c r="C91" s="137">
        <v>2982647</v>
      </c>
      <c r="D91" s="137">
        <v>449219.9292937517</v>
      </c>
      <c r="E91" s="137">
        <v>1846931</v>
      </c>
      <c r="F91" s="137">
        <v>2056107.7288608039</v>
      </c>
      <c r="G91" s="13" t="s">
        <v>402</v>
      </c>
      <c r="H91" s="13" t="s">
        <v>402</v>
      </c>
      <c r="I91" s="13" t="s">
        <v>402</v>
      </c>
      <c r="J91" s="13" t="s">
        <v>402</v>
      </c>
    </row>
    <row r="92" spans="1:10" ht="19.5" customHeight="1">
      <c r="A92" s="92" t="s">
        <v>217</v>
      </c>
      <c r="B92" s="117">
        <v>3040</v>
      </c>
      <c r="C92" s="111">
        <v>3680</v>
      </c>
      <c r="D92" s="111">
        <v>500000</v>
      </c>
      <c r="E92" s="111">
        <v>500000.263</v>
      </c>
      <c r="F92" s="111">
        <v>0</v>
      </c>
      <c r="G92" s="156">
        <v>0</v>
      </c>
      <c r="H92" s="156">
        <v>0</v>
      </c>
      <c r="I92" s="156">
        <v>0</v>
      </c>
      <c r="J92" s="156">
        <v>0</v>
      </c>
    </row>
    <row r="93" spans="1:10" ht="19.5" customHeight="1">
      <c r="A93" s="92" t="s">
        <v>377</v>
      </c>
      <c r="B93" s="117">
        <v>3195</v>
      </c>
      <c r="C93" s="111">
        <v>-697293</v>
      </c>
      <c r="D93" s="111">
        <v>350711.74120000005</v>
      </c>
      <c r="E93" s="111">
        <v>538799.6377408039</v>
      </c>
      <c r="F93" s="111">
        <v>563967.7002754477</v>
      </c>
      <c r="G93" s="13" t="s">
        <v>402</v>
      </c>
      <c r="H93" s="13" t="s">
        <v>402</v>
      </c>
      <c r="I93" s="13" t="s">
        <v>402</v>
      </c>
      <c r="J93" s="13" t="s">
        <v>402</v>
      </c>
    </row>
    <row r="94" spans="1:10" ht="19.5" customHeight="1">
      <c r="A94" s="92" t="s">
        <v>4</v>
      </c>
      <c r="B94" s="117">
        <v>3295</v>
      </c>
      <c r="C94" s="111">
        <v>-202849</v>
      </c>
      <c r="D94" s="111">
        <v>-102000</v>
      </c>
      <c r="E94" s="111">
        <v>-102000</v>
      </c>
      <c r="F94" s="111">
        <v>-1789000.64</v>
      </c>
      <c r="G94" s="13" t="s">
        <v>402</v>
      </c>
      <c r="H94" s="13" t="s">
        <v>402</v>
      </c>
      <c r="I94" s="13" t="s">
        <v>402</v>
      </c>
      <c r="J94" s="13" t="s">
        <v>402</v>
      </c>
    </row>
    <row r="95" spans="1:10" ht="19.5" customHeight="1">
      <c r="A95" s="92" t="s">
        <v>378</v>
      </c>
      <c r="B95" s="9">
        <v>3395</v>
      </c>
      <c r="C95" s="111">
        <v>-246431</v>
      </c>
      <c r="D95" s="111">
        <v>-139278</v>
      </c>
      <c r="E95" s="111">
        <v>-240255.08275</v>
      </c>
      <c r="F95" s="111">
        <v>1346637</v>
      </c>
      <c r="G95" s="13" t="s">
        <v>402</v>
      </c>
      <c r="H95" s="13" t="s">
        <v>402</v>
      </c>
      <c r="I95" s="13" t="s">
        <v>402</v>
      </c>
      <c r="J95" s="13" t="s">
        <v>402</v>
      </c>
    </row>
    <row r="96" spans="1:10" ht="19.5" customHeight="1">
      <c r="A96" s="92" t="s">
        <v>646</v>
      </c>
      <c r="B96" s="9">
        <v>3410</v>
      </c>
      <c r="C96" s="111">
        <v>10857</v>
      </c>
      <c r="D96" s="111">
        <v>0</v>
      </c>
      <c r="E96" s="111">
        <v>12632.173869999999</v>
      </c>
      <c r="F96" s="111">
        <v>0</v>
      </c>
      <c r="G96" s="13" t="s">
        <v>402</v>
      </c>
      <c r="H96" s="13" t="s">
        <v>402</v>
      </c>
      <c r="I96" s="13" t="s">
        <v>402</v>
      </c>
      <c r="J96" s="13" t="s">
        <v>402</v>
      </c>
    </row>
    <row r="97" spans="1:10" ht="19.5" customHeight="1">
      <c r="A97" s="118" t="s">
        <v>379</v>
      </c>
      <c r="B97" s="9">
        <v>3415</v>
      </c>
      <c r="C97" s="142">
        <v>1846931</v>
      </c>
      <c r="D97" s="142">
        <v>558653.6704937518</v>
      </c>
      <c r="E97" s="142">
        <v>2056107.7288608039</v>
      </c>
      <c r="F97" s="142">
        <v>2177711.7891362514</v>
      </c>
      <c r="G97" s="13" t="s">
        <v>402</v>
      </c>
      <c r="H97" s="13" t="s">
        <v>402</v>
      </c>
      <c r="I97" s="13" t="s">
        <v>402</v>
      </c>
      <c r="J97" s="13" t="s">
        <v>402</v>
      </c>
    </row>
    <row r="98" spans="1:10" ht="24.75" customHeight="1">
      <c r="A98" s="269" t="s">
        <v>394</v>
      </c>
      <c r="B98" s="270"/>
      <c r="C98" s="270"/>
      <c r="D98" s="270"/>
      <c r="E98" s="270"/>
      <c r="F98" s="270"/>
      <c r="G98" s="270"/>
      <c r="H98" s="270"/>
      <c r="I98" s="270"/>
      <c r="J98" s="271"/>
    </row>
    <row r="99" spans="1:10" ht="19.5" customHeight="1">
      <c r="A99" s="92" t="s">
        <v>393</v>
      </c>
      <c r="B99" s="9">
        <v>4000</v>
      </c>
      <c r="C99" s="111">
        <v>324521</v>
      </c>
      <c r="D99" s="111">
        <v>85000</v>
      </c>
      <c r="E99" s="111">
        <v>85000</v>
      </c>
      <c r="F99" s="111">
        <v>1615833.8666666667</v>
      </c>
      <c r="G99" s="111">
        <v>500048</v>
      </c>
      <c r="H99" s="111">
        <v>781924</v>
      </c>
      <c r="I99" s="111">
        <v>630656</v>
      </c>
      <c r="J99" s="111">
        <v>762220</v>
      </c>
    </row>
    <row r="100" spans="1:10" ht="24.75" customHeight="1">
      <c r="A100" s="273" t="s">
        <v>397</v>
      </c>
      <c r="B100" s="273"/>
      <c r="C100" s="273"/>
      <c r="D100" s="273"/>
      <c r="E100" s="273"/>
      <c r="F100" s="273"/>
      <c r="G100" s="273"/>
      <c r="H100" s="273"/>
      <c r="I100" s="273"/>
      <c r="J100" s="273"/>
    </row>
    <row r="101" spans="1:10" ht="19.5" customHeight="1">
      <c r="A101" s="119" t="s">
        <v>168</v>
      </c>
      <c r="B101" s="120">
        <v>5040</v>
      </c>
      <c r="C101" s="150">
        <v>-7.862504637260565</v>
      </c>
      <c r="D101" s="150">
        <v>0.010461701173136639</v>
      </c>
      <c r="E101" s="150">
        <v>3.3239963234884167</v>
      </c>
      <c r="F101" s="150">
        <v>0.13070977810889867</v>
      </c>
      <c r="G101" s="150">
        <v>0.007270999927997296</v>
      </c>
      <c r="H101" s="150">
        <v>0.011704425618233733</v>
      </c>
      <c r="I101" s="150">
        <v>1.4630231868792642</v>
      </c>
      <c r="J101" s="150">
        <v>1.4649402473382789</v>
      </c>
    </row>
    <row r="102" spans="1:10" ht="19.5" customHeight="1">
      <c r="A102" s="119" t="s">
        <v>169</v>
      </c>
      <c r="B102" s="120">
        <v>5020</v>
      </c>
      <c r="C102" s="150">
        <v>-8.804128597002014</v>
      </c>
      <c r="D102" s="150">
        <v>0.015855899796864376</v>
      </c>
      <c r="E102" s="150">
        <v>3.7699806949243206</v>
      </c>
      <c r="F102" s="150">
        <v>0.15507715011518253</v>
      </c>
      <c r="G102" s="13" t="s">
        <v>402</v>
      </c>
      <c r="H102" s="13" t="s">
        <v>402</v>
      </c>
      <c r="I102" s="13" t="s">
        <v>402</v>
      </c>
      <c r="J102" s="13" t="s">
        <v>402</v>
      </c>
    </row>
    <row r="103" spans="1:10" ht="19.5" customHeight="1">
      <c r="A103" s="92" t="s">
        <v>170</v>
      </c>
      <c r="B103" s="6">
        <v>5030</v>
      </c>
      <c r="C103" s="150">
        <v>-23.675871495051435</v>
      </c>
      <c r="D103" s="150">
        <v>0.042867988150234515</v>
      </c>
      <c r="E103" s="150">
        <v>9.905644733530103</v>
      </c>
      <c r="F103" s="150">
        <v>0.4236581550479608</v>
      </c>
      <c r="G103" s="13" t="s">
        <v>402</v>
      </c>
      <c r="H103" s="13" t="s">
        <v>402</v>
      </c>
      <c r="I103" s="13" t="s">
        <v>402</v>
      </c>
      <c r="J103" s="13" t="s">
        <v>402</v>
      </c>
    </row>
    <row r="104" spans="1:10" ht="19.5" customHeight="1">
      <c r="A104" s="121" t="s">
        <v>406</v>
      </c>
      <c r="B104" s="122">
        <v>5110</v>
      </c>
      <c r="C104" s="150">
        <v>0.5920038194149232</v>
      </c>
      <c r="D104" s="150">
        <v>0.586992680462283</v>
      </c>
      <c r="E104" s="150">
        <v>0.6144372754445956</v>
      </c>
      <c r="F104" s="150">
        <v>0.5773943326855747</v>
      </c>
      <c r="G104" s="13" t="s">
        <v>402</v>
      </c>
      <c r="H104" s="13" t="s">
        <v>402</v>
      </c>
      <c r="I104" s="13" t="s">
        <v>402</v>
      </c>
      <c r="J104" s="13" t="s">
        <v>402</v>
      </c>
    </row>
    <row r="105" spans="1:10" ht="19.5" customHeight="1">
      <c r="A105" s="121" t="s">
        <v>171</v>
      </c>
      <c r="B105" s="122">
        <v>5220</v>
      </c>
      <c r="C105" s="150">
        <v>0.3047799393122118</v>
      </c>
      <c r="D105" s="150">
        <v>0.2999999605739176</v>
      </c>
      <c r="E105" s="150">
        <v>0.300000019943508</v>
      </c>
      <c r="F105" s="150">
        <v>0.3047800123348168</v>
      </c>
      <c r="G105" s="13" t="s">
        <v>402</v>
      </c>
      <c r="H105" s="13" t="s">
        <v>402</v>
      </c>
      <c r="I105" s="13" t="s">
        <v>402</v>
      </c>
      <c r="J105" s="13" t="s">
        <v>402</v>
      </c>
    </row>
    <row r="106" spans="1:10" ht="21" customHeight="1">
      <c r="A106" s="263" t="s">
        <v>396</v>
      </c>
      <c r="B106" s="263"/>
      <c r="C106" s="263"/>
      <c r="D106" s="263"/>
      <c r="E106" s="263"/>
      <c r="F106" s="263"/>
      <c r="G106" s="263"/>
      <c r="H106" s="263"/>
      <c r="I106" s="263"/>
      <c r="J106" s="263"/>
    </row>
    <row r="107" spans="1:10" ht="19.5" customHeight="1">
      <c r="A107" s="119" t="s">
        <v>269</v>
      </c>
      <c r="B107" s="120">
        <v>6000</v>
      </c>
      <c r="C107" s="156">
        <v>3575131</v>
      </c>
      <c r="D107" s="156">
        <v>3763965</v>
      </c>
      <c r="E107" s="156">
        <v>3722930</v>
      </c>
      <c r="F107" s="156">
        <v>5139774</v>
      </c>
      <c r="G107" s="13" t="s">
        <v>402</v>
      </c>
      <c r="H107" s="13" t="s">
        <v>402</v>
      </c>
      <c r="I107" s="13" t="s">
        <v>402</v>
      </c>
      <c r="J107" s="13" t="s">
        <v>402</v>
      </c>
    </row>
    <row r="108" spans="1:10" ht="19.5" customHeight="1">
      <c r="A108" s="119" t="s">
        <v>108</v>
      </c>
      <c r="B108" s="120">
        <v>6001</v>
      </c>
      <c r="C108" s="114">
        <v>3426853</v>
      </c>
      <c r="D108" s="114">
        <v>3550949</v>
      </c>
      <c r="E108" s="114">
        <v>3509914</v>
      </c>
      <c r="F108" s="114">
        <v>4492084</v>
      </c>
      <c r="G108" s="13" t="s">
        <v>402</v>
      </c>
      <c r="H108" s="13" t="s">
        <v>402</v>
      </c>
      <c r="I108" s="13" t="s">
        <v>402</v>
      </c>
      <c r="J108" s="13" t="s">
        <v>402</v>
      </c>
    </row>
    <row r="109" spans="1:10" ht="19.5" customHeight="1">
      <c r="A109" s="119" t="s">
        <v>270</v>
      </c>
      <c r="B109" s="120">
        <v>6002</v>
      </c>
      <c r="C109" s="156">
        <v>4929163</v>
      </c>
      <c r="D109" s="156">
        <v>5072784</v>
      </c>
      <c r="E109" s="156">
        <v>5014163</v>
      </c>
      <c r="F109" s="156">
        <v>6461385</v>
      </c>
      <c r="G109" s="13" t="s">
        <v>402</v>
      </c>
      <c r="H109" s="13" t="s">
        <v>402</v>
      </c>
      <c r="I109" s="13" t="s">
        <v>402</v>
      </c>
      <c r="J109" s="13" t="s">
        <v>402</v>
      </c>
    </row>
    <row r="110" spans="1:10" ht="19.5" customHeight="1">
      <c r="A110" s="119" t="s">
        <v>271</v>
      </c>
      <c r="B110" s="120">
        <v>6003</v>
      </c>
      <c r="C110" s="156">
        <v>1502310</v>
      </c>
      <c r="D110" s="156">
        <v>1521835</v>
      </c>
      <c r="E110" s="156">
        <v>1504249</v>
      </c>
      <c r="F110" s="156">
        <v>1969301</v>
      </c>
      <c r="G110" s="13" t="s">
        <v>402</v>
      </c>
      <c r="H110" s="13" t="s">
        <v>402</v>
      </c>
      <c r="I110" s="13" t="s">
        <v>402</v>
      </c>
      <c r="J110" s="13" t="s">
        <v>402</v>
      </c>
    </row>
    <row r="111" spans="1:10" ht="19.5" customHeight="1">
      <c r="A111" s="92" t="s">
        <v>737</v>
      </c>
      <c r="B111" s="6">
        <v>6010</v>
      </c>
      <c r="C111" s="156">
        <v>2510423</v>
      </c>
      <c r="D111" s="156">
        <v>1880621.63</v>
      </c>
      <c r="E111" s="156">
        <v>3463857</v>
      </c>
      <c r="F111" s="156">
        <v>3021251</v>
      </c>
      <c r="G111" s="13" t="s">
        <v>402</v>
      </c>
      <c r="H111" s="13" t="s">
        <v>402</v>
      </c>
      <c r="I111" s="13" t="s">
        <v>402</v>
      </c>
      <c r="J111" s="13" t="s">
        <v>402</v>
      </c>
    </row>
    <row r="112" spans="1:10" ht="19.5" customHeight="1">
      <c r="A112" s="92" t="s">
        <v>109</v>
      </c>
      <c r="B112" s="6">
        <v>6011</v>
      </c>
      <c r="C112" s="156">
        <v>1846931</v>
      </c>
      <c r="D112" s="156">
        <v>558654</v>
      </c>
      <c r="E112" s="156">
        <v>2122104</v>
      </c>
      <c r="F112" s="156">
        <v>2177712</v>
      </c>
      <c r="G112" s="13" t="s">
        <v>402</v>
      </c>
      <c r="H112" s="13" t="s">
        <v>402</v>
      </c>
      <c r="I112" s="13" t="s">
        <v>402</v>
      </c>
      <c r="J112" s="13" t="s">
        <v>402</v>
      </c>
    </row>
    <row r="113" spans="1:10" s="5" customFormat="1" ht="19.5" customHeight="1">
      <c r="A113" s="91" t="s">
        <v>386</v>
      </c>
      <c r="B113" s="6">
        <v>6020</v>
      </c>
      <c r="C113" s="156">
        <v>6085554</v>
      </c>
      <c r="D113" s="156">
        <v>5644586.63</v>
      </c>
      <c r="E113" s="156">
        <v>7186787</v>
      </c>
      <c r="F113" s="156">
        <v>8161025</v>
      </c>
      <c r="G113" s="13" t="s">
        <v>402</v>
      </c>
      <c r="H113" s="13" t="s">
        <v>402</v>
      </c>
      <c r="I113" s="13" t="s">
        <v>402</v>
      </c>
      <c r="J113" s="13" t="s">
        <v>402</v>
      </c>
    </row>
    <row r="114" spans="1:10" ht="19.5" customHeight="1">
      <c r="A114" s="92" t="s">
        <v>647</v>
      </c>
      <c r="B114" s="6">
        <v>6030</v>
      </c>
      <c r="C114" s="156">
        <v>191461</v>
      </c>
      <c r="D114" s="156">
        <v>259907</v>
      </c>
      <c r="E114" s="156">
        <v>259907</v>
      </c>
      <c r="F114" s="156">
        <v>1963748</v>
      </c>
      <c r="G114" s="13" t="s">
        <v>402</v>
      </c>
      <c r="H114" s="13" t="s">
        <v>402</v>
      </c>
      <c r="I114" s="13" t="s">
        <v>402</v>
      </c>
      <c r="J114" s="13" t="s">
        <v>402</v>
      </c>
    </row>
    <row r="115" spans="1:10" ht="19.5" customHeight="1">
      <c r="A115" s="92" t="s">
        <v>669</v>
      </c>
      <c r="B115" s="6">
        <v>6040</v>
      </c>
      <c r="C115" s="156">
        <v>3631114</v>
      </c>
      <c r="D115" s="156">
        <v>3296875</v>
      </c>
      <c r="E115" s="156">
        <v>4191667</v>
      </c>
      <c r="F115" s="156">
        <v>3209990</v>
      </c>
      <c r="G115" s="13" t="s">
        <v>402</v>
      </c>
      <c r="H115" s="13" t="s">
        <v>402</v>
      </c>
      <c r="I115" s="13" t="s">
        <v>402</v>
      </c>
      <c r="J115" s="13" t="s">
        <v>402</v>
      </c>
    </row>
    <row r="116" spans="1:10" s="5" customFormat="1" ht="19.5" customHeight="1">
      <c r="A116" s="91" t="s">
        <v>385</v>
      </c>
      <c r="B116" s="6">
        <v>6050</v>
      </c>
      <c r="C116" s="146">
        <v>3822575</v>
      </c>
      <c r="D116" s="146">
        <v>3556782</v>
      </c>
      <c r="E116" s="146">
        <v>4451574</v>
      </c>
      <c r="F116" s="146">
        <v>5173738</v>
      </c>
      <c r="G116" s="13" t="s">
        <v>402</v>
      </c>
      <c r="H116" s="13" t="s">
        <v>402</v>
      </c>
      <c r="I116" s="13" t="s">
        <v>402</v>
      </c>
      <c r="J116" s="13" t="s">
        <v>402</v>
      </c>
    </row>
    <row r="117" spans="1:10" ht="19.5" customHeight="1">
      <c r="A117" s="92" t="s">
        <v>281</v>
      </c>
      <c r="B117" s="6">
        <v>6060</v>
      </c>
      <c r="C117" s="156">
        <v>0</v>
      </c>
      <c r="D117" s="156">
        <v>0</v>
      </c>
      <c r="E117" s="156">
        <v>0</v>
      </c>
      <c r="F117" s="156">
        <v>0</v>
      </c>
      <c r="G117" s="156"/>
      <c r="H117" s="156"/>
      <c r="I117" s="156"/>
      <c r="J117" s="156"/>
    </row>
    <row r="118" spans="1:10" ht="19.5" customHeight="1">
      <c r="A118" s="92" t="s">
        <v>282</v>
      </c>
      <c r="B118" s="6">
        <v>6070</v>
      </c>
      <c r="C118" s="156">
        <v>0</v>
      </c>
      <c r="D118" s="156">
        <v>0</v>
      </c>
      <c r="E118" s="156">
        <v>0</v>
      </c>
      <c r="F118" s="156">
        <v>0</v>
      </c>
      <c r="G118" s="13" t="s">
        <v>402</v>
      </c>
      <c r="H118" s="13" t="s">
        <v>402</v>
      </c>
      <c r="I118" s="13" t="s">
        <v>402</v>
      </c>
      <c r="J118" s="13" t="s">
        <v>402</v>
      </c>
    </row>
    <row r="119" spans="1:10" s="5" customFormat="1" ht="19.5" customHeight="1">
      <c r="A119" s="91" t="s">
        <v>376</v>
      </c>
      <c r="B119" s="6">
        <v>6080</v>
      </c>
      <c r="C119" s="156">
        <v>2262979</v>
      </c>
      <c r="D119" s="156">
        <v>2087805</v>
      </c>
      <c r="E119" s="156">
        <v>2735213</v>
      </c>
      <c r="F119" s="156">
        <v>2987287</v>
      </c>
      <c r="G119" s="13" t="s">
        <v>402</v>
      </c>
      <c r="H119" s="13" t="s">
        <v>402</v>
      </c>
      <c r="I119" s="13" t="s">
        <v>402</v>
      </c>
      <c r="J119" s="13" t="s">
        <v>402</v>
      </c>
    </row>
    <row r="120" spans="1:10" s="5" customFormat="1" ht="19.5" customHeight="1">
      <c r="A120" s="263" t="s">
        <v>738</v>
      </c>
      <c r="B120" s="263"/>
      <c r="C120" s="263"/>
      <c r="D120" s="263"/>
      <c r="E120" s="263"/>
      <c r="F120" s="263"/>
      <c r="G120" s="263"/>
      <c r="H120" s="263"/>
      <c r="I120" s="263"/>
      <c r="J120" s="263"/>
    </row>
    <row r="121" spans="1:10" s="5" customFormat="1" ht="19.5" customHeight="1">
      <c r="A121" s="116" t="s">
        <v>218</v>
      </c>
      <c r="B121" s="123" t="s">
        <v>739</v>
      </c>
      <c r="C121" s="142">
        <v>604182.9828</v>
      </c>
      <c r="D121" s="142">
        <v>0</v>
      </c>
      <c r="E121" s="142">
        <v>0</v>
      </c>
      <c r="F121" s="142">
        <v>1926100</v>
      </c>
      <c r="G121" s="142">
        <v>395273</v>
      </c>
      <c r="H121" s="142">
        <v>681876</v>
      </c>
      <c r="I121" s="142">
        <v>437749</v>
      </c>
      <c r="J121" s="142">
        <v>635575</v>
      </c>
    </row>
    <row r="122" spans="1:10" s="5" customFormat="1" ht="19.5" customHeight="1">
      <c r="A122" s="92" t="s">
        <v>147</v>
      </c>
      <c r="B122" s="124" t="s">
        <v>740</v>
      </c>
      <c r="C122" s="156">
        <v>384937</v>
      </c>
      <c r="D122" s="156">
        <v>0</v>
      </c>
      <c r="E122" s="156">
        <v>0</v>
      </c>
      <c r="F122" s="143">
        <v>1576100</v>
      </c>
      <c r="G122" s="156">
        <v>195273</v>
      </c>
      <c r="H122" s="156">
        <v>481876</v>
      </c>
      <c r="I122" s="156">
        <v>237749</v>
      </c>
      <c r="J122" s="156">
        <v>435575</v>
      </c>
    </row>
    <row r="123" spans="1:10" s="5" customFormat="1" ht="19.5" customHeight="1">
      <c r="A123" s="92" t="s">
        <v>148</v>
      </c>
      <c r="B123" s="124" t="s">
        <v>741</v>
      </c>
      <c r="C123" s="156">
        <v>0</v>
      </c>
      <c r="D123" s="156">
        <v>0</v>
      </c>
      <c r="E123" s="156">
        <v>0</v>
      </c>
      <c r="F123" s="143">
        <v>200000</v>
      </c>
      <c r="G123" s="156">
        <v>0</v>
      </c>
      <c r="H123" s="156"/>
      <c r="I123" s="156">
        <v>0</v>
      </c>
      <c r="J123" s="156">
        <v>0</v>
      </c>
    </row>
    <row r="124" spans="1:10" s="5" customFormat="1" ht="19.5" customHeight="1">
      <c r="A124" s="92" t="s">
        <v>149</v>
      </c>
      <c r="B124" s="124" t="s">
        <v>742</v>
      </c>
      <c r="C124" s="156">
        <v>219245.9828</v>
      </c>
      <c r="D124" s="156">
        <v>0</v>
      </c>
      <c r="E124" s="156">
        <v>0</v>
      </c>
      <c r="F124" s="143">
        <v>150000</v>
      </c>
      <c r="G124" s="156">
        <v>200000</v>
      </c>
      <c r="H124" s="156">
        <v>200000</v>
      </c>
      <c r="I124" s="156">
        <v>200000</v>
      </c>
      <c r="J124" s="156">
        <v>200000</v>
      </c>
    </row>
    <row r="125" spans="1:10" s="5" customFormat="1" ht="19.5" customHeight="1">
      <c r="A125" s="91" t="s">
        <v>219</v>
      </c>
      <c r="B125" s="124" t="s">
        <v>743</v>
      </c>
      <c r="C125" s="142">
        <v>661770.5735599999</v>
      </c>
      <c r="D125" s="142">
        <v>65996</v>
      </c>
      <c r="E125" s="142">
        <v>65996</v>
      </c>
      <c r="F125" s="142">
        <v>356463</v>
      </c>
      <c r="G125" s="142">
        <v>340670</v>
      </c>
      <c r="H125" s="142">
        <v>230329</v>
      </c>
      <c r="I125" s="142">
        <v>344091</v>
      </c>
      <c r="J125" s="142">
        <v>681553</v>
      </c>
    </row>
    <row r="126" spans="1:10" s="5" customFormat="1" ht="19.5" customHeight="1">
      <c r="A126" s="92" t="s">
        <v>147</v>
      </c>
      <c r="B126" s="124" t="s">
        <v>744</v>
      </c>
      <c r="C126" s="156">
        <v>515582</v>
      </c>
      <c r="D126" s="156">
        <v>0</v>
      </c>
      <c r="E126" s="156">
        <v>0</v>
      </c>
      <c r="F126" s="143">
        <v>0</v>
      </c>
      <c r="G126" s="156">
        <v>110670</v>
      </c>
      <c r="H126" s="156">
        <v>0</v>
      </c>
      <c r="I126" s="156">
        <v>140000</v>
      </c>
      <c r="J126" s="156">
        <v>481553</v>
      </c>
    </row>
    <row r="127" spans="1:10" s="5" customFormat="1" ht="19.5" customHeight="1">
      <c r="A127" s="92" t="s">
        <v>148</v>
      </c>
      <c r="B127" s="124" t="s">
        <v>745</v>
      </c>
      <c r="C127" s="156">
        <v>0</v>
      </c>
      <c r="D127" s="156">
        <v>0</v>
      </c>
      <c r="E127" s="156">
        <v>0</v>
      </c>
      <c r="F127" s="143">
        <v>200000</v>
      </c>
      <c r="G127" s="156">
        <v>0</v>
      </c>
      <c r="H127" s="156">
        <v>0</v>
      </c>
      <c r="I127" s="156">
        <v>0</v>
      </c>
      <c r="J127" s="156">
        <v>0</v>
      </c>
    </row>
    <row r="128" spans="1:10" ht="19.5" customHeight="1">
      <c r="A128" s="121" t="s">
        <v>149</v>
      </c>
      <c r="B128" s="125" t="s">
        <v>420</v>
      </c>
      <c r="C128" s="156">
        <v>146188.57356</v>
      </c>
      <c r="D128" s="156">
        <v>65996</v>
      </c>
      <c r="E128" s="156">
        <v>65996</v>
      </c>
      <c r="F128" s="143">
        <v>156463</v>
      </c>
      <c r="G128" s="156">
        <v>230000</v>
      </c>
      <c r="H128" s="156">
        <v>230329</v>
      </c>
      <c r="I128" s="156">
        <v>204091</v>
      </c>
      <c r="J128" s="156">
        <v>200000</v>
      </c>
    </row>
    <row r="129" spans="1:10" ht="18.75">
      <c r="A129" s="263" t="s">
        <v>421</v>
      </c>
      <c r="B129" s="263"/>
      <c r="C129" s="263"/>
      <c r="D129" s="263"/>
      <c r="E129" s="263"/>
      <c r="F129" s="263"/>
      <c r="G129" s="263"/>
      <c r="H129" s="263"/>
      <c r="I129" s="263"/>
      <c r="J129" s="263"/>
    </row>
    <row r="130" spans="1:10" s="22" customFormat="1" ht="56.25">
      <c r="A130" s="91" t="s">
        <v>361</v>
      </c>
      <c r="B130" s="124" t="s">
        <v>422</v>
      </c>
      <c r="C130" s="142">
        <v>70580</v>
      </c>
      <c r="D130" s="142">
        <v>67057</v>
      </c>
      <c r="E130" s="142">
        <v>66692</v>
      </c>
      <c r="F130" s="142">
        <v>66692</v>
      </c>
      <c r="G130" s="13" t="s">
        <v>402</v>
      </c>
      <c r="H130" s="13" t="s">
        <v>402</v>
      </c>
      <c r="I130" s="13" t="s">
        <v>402</v>
      </c>
      <c r="J130" s="13" t="s">
        <v>402</v>
      </c>
    </row>
    <row r="131" spans="1:10" s="22" customFormat="1" ht="18.75">
      <c r="A131" s="8" t="s">
        <v>313</v>
      </c>
      <c r="B131" s="124" t="s">
        <v>423</v>
      </c>
      <c r="C131" s="111">
        <v>0</v>
      </c>
      <c r="D131" s="111">
        <v>7</v>
      </c>
      <c r="E131" s="111">
        <v>7</v>
      </c>
      <c r="F131" s="111">
        <v>7</v>
      </c>
      <c r="G131" s="13" t="s">
        <v>402</v>
      </c>
      <c r="H131" s="13" t="s">
        <v>402</v>
      </c>
      <c r="I131" s="13" t="s">
        <v>402</v>
      </c>
      <c r="J131" s="13" t="s">
        <v>402</v>
      </c>
    </row>
    <row r="132" spans="1:10" s="22" customFormat="1" ht="18.75">
      <c r="A132" s="8" t="s">
        <v>314</v>
      </c>
      <c r="B132" s="124" t="s">
        <v>424</v>
      </c>
      <c r="C132" s="111">
        <v>0</v>
      </c>
      <c r="D132" s="111">
        <v>0</v>
      </c>
      <c r="E132" s="111">
        <v>0</v>
      </c>
      <c r="F132" s="111">
        <v>0</v>
      </c>
      <c r="G132" s="13" t="s">
        <v>402</v>
      </c>
      <c r="H132" s="13" t="s">
        <v>402</v>
      </c>
      <c r="I132" s="13" t="s">
        <v>402</v>
      </c>
      <c r="J132" s="13" t="s">
        <v>402</v>
      </c>
    </row>
    <row r="133" spans="1:10" s="22" customFormat="1" ht="18.75">
      <c r="A133" s="8" t="s">
        <v>315</v>
      </c>
      <c r="B133" s="124" t="s">
        <v>425</v>
      </c>
      <c r="C133" s="111">
        <v>1</v>
      </c>
      <c r="D133" s="111">
        <v>1</v>
      </c>
      <c r="E133" s="111">
        <v>1</v>
      </c>
      <c r="F133" s="111">
        <v>1</v>
      </c>
      <c r="G133" s="13" t="s">
        <v>402</v>
      </c>
      <c r="H133" s="13" t="s">
        <v>402</v>
      </c>
      <c r="I133" s="13" t="s">
        <v>402</v>
      </c>
      <c r="J133" s="13" t="s">
        <v>402</v>
      </c>
    </row>
    <row r="134" spans="1:10" s="22" customFormat="1" ht="18.75">
      <c r="A134" s="8" t="s">
        <v>47</v>
      </c>
      <c r="B134" s="124" t="s">
        <v>316</v>
      </c>
      <c r="C134" s="111">
        <v>6021</v>
      </c>
      <c r="D134" s="111">
        <v>5569</v>
      </c>
      <c r="E134" s="111">
        <v>5234</v>
      </c>
      <c r="F134" s="111">
        <v>5234</v>
      </c>
      <c r="G134" s="13" t="s">
        <v>402</v>
      </c>
      <c r="H134" s="13" t="s">
        <v>402</v>
      </c>
      <c r="I134" s="13" t="s">
        <v>402</v>
      </c>
      <c r="J134" s="13" t="s">
        <v>402</v>
      </c>
    </row>
    <row r="135" spans="1:10" s="22" customFormat="1" ht="18.75">
      <c r="A135" s="8" t="s">
        <v>441</v>
      </c>
      <c r="B135" s="124" t="s">
        <v>317</v>
      </c>
      <c r="C135" s="111">
        <v>64558</v>
      </c>
      <c r="D135" s="111">
        <v>61480</v>
      </c>
      <c r="E135" s="111">
        <v>61450</v>
      </c>
      <c r="F135" s="111">
        <v>61450</v>
      </c>
      <c r="G135" s="13" t="s">
        <v>402</v>
      </c>
      <c r="H135" s="13" t="s">
        <v>402</v>
      </c>
      <c r="I135" s="13" t="s">
        <v>402</v>
      </c>
      <c r="J135" s="13" t="s">
        <v>402</v>
      </c>
    </row>
    <row r="136" spans="1:10" s="22" customFormat="1" ht="18.75">
      <c r="A136" s="91" t="s">
        <v>570</v>
      </c>
      <c r="B136" s="124" t="s">
        <v>426</v>
      </c>
      <c r="C136" s="142">
        <v>4282103</v>
      </c>
      <c r="D136" s="142">
        <v>4708275</v>
      </c>
      <c r="E136" s="142">
        <v>4812251.90211</v>
      </c>
      <c r="F136" s="142">
        <v>5540132</v>
      </c>
      <c r="G136" s="13" t="s">
        <v>402</v>
      </c>
      <c r="H136" s="13" t="s">
        <v>402</v>
      </c>
      <c r="I136" s="13" t="s">
        <v>402</v>
      </c>
      <c r="J136" s="13" t="s">
        <v>402</v>
      </c>
    </row>
    <row r="137" spans="1:10" s="22" customFormat="1" ht="37.5">
      <c r="A137" s="91" t="s">
        <v>150</v>
      </c>
      <c r="B137" s="124" t="s">
        <v>427</v>
      </c>
      <c r="C137" s="152">
        <v>5055.850335316898</v>
      </c>
      <c r="D137" s="152">
        <v>5851.085643556974</v>
      </c>
      <c r="E137" s="152">
        <v>6013.02992626552</v>
      </c>
      <c r="F137" s="152">
        <v>6922.534436913973</v>
      </c>
      <c r="G137" s="13" t="s">
        <v>402</v>
      </c>
      <c r="H137" s="13" t="s">
        <v>402</v>
      </c>
      <c r="I137" s="13" t="s">
        <v>402</v>
      </c>
      <c r="J137" s="13" t="s">
        <v>402</v>
      </c>
    </row>
    <row r="138" spans="1:10" s="22" customFormat="1" ht="18.75">
      <c r="A138" s="8" t="s">
        <v>313</v>
      </c>
      <c r="B138" s="124" t="s">
        <v>428</v>
      </c>
      <c r="C138" s="151">
        <v>0</v>
      </c>
      <c r="D138" s="151">
        <v>128845.2380952381</v>
      </c>
      <c r="E138" s="151">
        <v>128845.2380952381</v>
      </c>
      <c r="F138" s="151">
        <v>128845.2380952381</v>
      </c>
      <c r="G138" s="13" t="s">
        <v>402</v>
      </c>
      <c r="H138" s="13" t="s">
        <v>402</v>
      </c>
      <c r="I138" s="13" t="s">
        <v>402</v>
      </c>
      <c r="J138" s="13" t="s">
        <v>402</v>
      </c>
    </row>
    <row r="139" spans="1:10" s="22" customFormat="1" ht="18.75">
      <c r="A139" s="8" t="s">
        <v>314</v>
      </c>
      <c r="B139" s="124" t="s">
        <v>429</v>
      </c>
      <c r="C139" s="151">
        <v>0</v>
      </c>
      <c r="D139" s="151">
        <v>0</v>
      </c>
      <c r="E139" s="151">
        <v>0</v>
      </c>
      <c r="F139" s="151">
        <v>0</v>
      </c>
      <c r="G139" s="13" t="s">
        <v>402</v>
      </c>
      <c r="H139" s="13" t="s">
        <v>402</v>
      </c>
      <c r="I139" s="13" t="s">
        <v>402</v>
      </c>
      <c r="J139" s="13" t="s">
        <v>402</v>
      </c>
    </row>
    <row r="140" spans="1:10" s="22" customFormat="1" ht="18.75">
      <c r="A140" s="8" t="s">
        <v>315</v>
      </c>
      <c r="B140" s="124" t="s">
        <v>430</v>
      </c>
      <c r="C140" s="151">
        <v>571966.6666666667</v>
      </c>
      <c r="D140" s="151">
        <v>1427666.6666666667</v>
      </c>
      <c r="E140" s="151">
        <v>1427666.6666666667</v>
      </c>
      <c r="F140" s="151">
        <v>1866808.3333333335</v>
      </c>
      <c r="G140" s="13" t="s">
        <v>402</v>
      </c>
      <c r="H140" s="13" t="s">
        <v>402</v>
      </c>
      <c r="I140" s="13" t="s">
        <v>402</v>
      </c>
      <c r="J140" s="13" t="s">
        <v>402</v>
      </c>
    </row>
    <row r="141" spans="1:10" s="22" customFormat="1" ht="18.75">
      <c r="A141" s="8" t="s">
        <v>47</v>
      </c>
      <c r="B141" s="124" t="s">
        <v>318</v>
      </c>
      <c r="C141" s="151">
        <v>11267.47079665615</v>
      </c>
      <c r="D141" s="151">
        <v>13029.254204824327</v>
      </c>
      <c r="E141" s="151">
        <v>14939.052350019105</v>
      </c>
      <c r="F141" s="151">
        <v>16867.723856833523</v>
      </c>
      <c r="G141" s="13" t="s">
        <v>402</v>
      </c>
      <c r="H141" s="13" t="s">
        <v>402</v>
      </c>
      <c r="I141" s="13" t="s">
        <v>402</v>
      </c>
      <c r="J141" s="13" t="s">
        <v>402</v>
      </c>
    </row>
    <row r="142" spans="1:10" s="22" customFormat="1" ht="18.75">
      <c r="A142" s="8" t="s">
        <v>441</v>
      </c>
      <c r="B142" s="124" t="s">
        <v>319</v>
      </c>
      <c r="C142" s="151">
        <v>4467.742314404618</v>
      </c>
      <c r="D142" s="151">
        <v>5163.740240728692</v>
      </c>
      <c r="E142" s="151">
        <v>5215.629237862761</v>
      </c>
      <c r="F142" s="151">
        <v>6031.29820992677</v>
      </c>
      <c r="G142" s="13" t="s">
        <v>402</v>
      </c>
      <c r="H142" s="13" t="s">
        <v>402</v>
      </c>
      <c r="I142" s="13" t="s">
        <v>402</v>
      </c>
      <c r="J142" s="13" t="s">
        <v>402</v>
      </c>
    </row>
    <row r="143" spans="1:10" s="22" customFormat="1" ht="18.75">
      <c r="A143" s="69"/>
      <c r="C143" s="57"/>
      <c r="D143" s="70"/>
      <c r="E143" s="70"/>
      <c r="F143" s="70"/>
      <c r="G143" s="30"/>
      <c r="H143" s="30"/>
      <c r="I143" s="30"/>
      <c r="J143" s="30"/>
    </row>
    <row r="144" spans="1:10" s="22" customFormat="1" ht="18.75" hidden="1">
      <c r="A144" s="69"/>
      <c r="C144" s="57"/>
      <c r="D144" s="70"/>
      <c r="E144" s="70"/>
      <c r="F144" s="70"/>
      <c r="G144" s="30"/>
      <c r="H144" s="30"/>
      <c r="I144" s="30"/>
      <c r="J144" s="30"/>
    </row>
    <row r="145" spans="1:10" s="22" customFormat="1" ht="18.75">
      <c r="A145" s="60" t="s">
        <v>648</v>
      </c>
      <c r="B145" s="1"/>
      <c r="C145" s="267" t="s">
        <v>97</v>
      </c>
      <c r="D145" s="268"/>
      <c r="E145" s="268"/>
      <c r="F145" s="268"/>
      <c r="G145" s="15"/>
      <c r="H145" s="252" t="s">
        <v>649</v>
      </c>
      <c r="I145" s="252"/>
      <c r="J145" s="252"/>
    </row>
    <row r="146" spans="1:10" s="22" customFormat="1" ht="18.75">
      <c r="A146" s="187"/>
      <c r="B146" s="188"/>
      <c r="C146" s="265" t="s">
        <v>505</v>
      </c>
      <c r="D146" s="265"/>
      <c r="E146" s="265"/>
      <c r="F146" s="265"/>
      <c r="G146" s="189"/>
      <c r="H146" s="266" t="s">
        <v>678</v>
      </c>
      <c r="I146" s="266"/>
      <c r="J146" s="266"/>
    </row>
    <row r="147" spans="1:10" s="22" customFormat="1" ht="18.75">
      <c r="A147" s="52"/>
      <c r="F147" s="3"/>
      <c r="G147" s="3"/>
      <c r="H147" s="3"/>
      <c r="I147" s="3"/>
      <c r="J147" s="3"/>
    </row>
    <row r="148" spans="1:10" s="22" customFormat="1" ht="18.75">
      <c r="A148" s="52"/>
      <c r="F148" s="3"/>
      <c r="G148" s="3"/>
      <c r="H148" s="3"/>
      <c r="I148" s="3"/>
      <c r="J148" s="3"/>
    </row>
    <row r="149" spans="1:10" s="22" customFormat="1" ht="18.75">
      <c r="A149" s="52"/>
      <c r="F149" s="3"/>
      <c r="G149" s="3"/>
      <c r="H149" s="3"/>
      <c r="I149" s="3"/>
      <c r="J149" s="3"/>
    </row>
    <row r="150" spans="1:10" s="22" customFormat="1" ht="18.75">
      <c r="A150" s="52"/>
      <c r="F150" s="3"/>
      <c r="G150" s="3"/>
      <c r="H150" s="3"/>
      <c r="I150" s="3"/>
      <c r="J150" s="3"/>
    </row>
    <row r="151" spans="1:10" s="22" customFormat="1" ht="18.75">
      <c r="A151" s="52"/>
      <c r="F151" s="3"/>
      <c r="G151" s="3"/>
      <c r="H151" s="3"/>
      <c r="I151" s="3"/>
      <c r="J151" s="3"/>
    </row>
    <row r="152" spans="1:10" s="22" customFormat="1" ht="18.75">
      <c r="A152" s="52"/>
      <c r="F152" s="3"/>
      <c r="G152" s="3"/>
      <c r="H152" s="3"/>
      <c r="I152" s="3"/>
      <c r="J152" s="3"/>
    </row>
    <row r="153" spans="1:10" s="22" customFormat="1" ht="18.75">
      <c r="A153" s="52"/>
      <c r="F153" s="3"/>
      <c r="G153" s="3"/>
      <c r="H153" s="3"/>
      <c r="I153" s="3"/>
      <c r="J153" s="3"/>
    </row>
    <row r="154" spans="1:10" s="22" customFormat="1" ht="18.75">
      <c r="A154" s="52"/>
      <c r="F154" s="3"/>
      <c r="G154" s="3"/>
      <c r="H154" s="3"/>
      <c r="I154" s="3"/>
      <c r="J154" s="3"/>
    </row>
    <row r="155" spans="1:10" s="22" customFormat="1" ht="18.75">
      <c r="A155" s="52"/>
      <c r="F155" s="3"/>
      <c r="G155" s="3"/>
      <c r="H155" s="3"/>
      <c r="I155" s="3"/>
      <c r="J155" s="3"/>
    </row>
    <row r="156" spans="1:10" s="22" customFormat="1" ht="18.75">
      <c r="A156" s="52"/>
      <c r="F156" s="3"/>
      <c r="G156" s="3"/>
      <c r="H156" s="3"/>
      <c r="I156" s="3"/>
      <c r="J156" s="3"/>
    </row>
    <row r="157" spans="1:10" s="22" customFormat="1" ht="18.75">
      <c r="A157" s="52"/>
      <c r="F157" s="3"/>
      <c r="G157" s="3"/>
      <c r="H157" s="3"/>
      <c r="I157" s="3"/>
      <c r="J157" s="3"/>
    </row>
    <row r="158" spans="1:10" s="22" customFormat="1" ht="18.75">
      <c r="A158" s="52"/>
      <c r="F158" s="3"/>
      <c r="G158" s="3"/>
      <c r="H158" s="3"/>
      <c r="I158" s="3"/>
      <c r="J158" s="3"/>
    </row>
    <row r="159" spans="1:10" s="22" customFormat="1" ht="18.75">
      <c r="A159" s="52"/>
      <c r="F159" s="3"/>
      <c r="G159" s="3"/>
      <c r="H159" s="3"/>
      <c r="I159" s="3"/>
      <c r="J159" s="3"/>
    </row>
    <row r="160" spans="1:10" s="22" customFormat="1" ht="18.75">
      <c r="A160" s="52"/>
      <c r="F160" s="3"/>
      <c r="G160" s="3"/>
      <c r="H160" s="3"/>
      <c r="I160" s="3"/>
      <c r="J160" s="3"/>
    </row>
    <row r="161" spans="1:10" s="22" customFormat="1" ht="18.75">
      <c r="A161" s="52"/>
      <c r="F161" s="3"/>
      <c r="G161" s="3"/>
      <c r="H161" s="3"/>
      <c r="I161" s="3"/>
      <c r="J161" s="3"/>
    </row>
    <row r="162" spans="1:10" s="22" customFormat="1" ht="18.75">
      <c r="A162" s="52"/>
      <c r="F162" s="3"/>
      <c r="G162" s="3"/>
      <c r="H162" s="3"/>
      <c r="I162" s="3"/>
      <c r="J162" s="3"/>
    </row>
    <row r="163" spans="1:10" s="22" customFormat="1" ht="18.75">
      <c r="A163" s="52"/>
      <c r="F163" s="3"/>
      <c r="G163" s="3"/>
      <c r="H163" s="3"/>
      <c r="I163" s="3"/>
      <c r="J163" s="3"/>
    </row>
    <row r="164" spans="1:10" s="22" customFormat="1" ht="18.75">
      <c r="A164" s="52"/>
      <c r="F164" s="3"/>
      <c r="G164" s="3"/>
      <c r="H164" s="3"/>
      <c r="I164" s="3"/>
      <c r="J164" s="3"/>
    </row>
    <row r="165" spans="1:10" s="22" customFormat="1" ht="18.75">
      <c r="A165" s="52"/>
      <c r="F165" s="3"/>
      <c r="G165" s="3"/>
      <c r="H165" s="3"/>
      <c r="I165" s="3"/>
      <c r="J165" s="3"/>
    </row>
    <row r="166" spans="1:10" s="22" customFormat="1" ht="18.75">
      <c r="A166" s="52"/>
      <c r="F166" s="3"/>
      <c r="G166" s="3"/>
      <c r="H166" s="3"/>
      <c r="I166" s="3"/>
      <c r="J166" s="3"/>
    </row>
    <row r="167" spans="1:10" s="22" customFormat="1" ht="18.75">
      <c r="A167" s="52"/>
      <c r="F167" s="3"/>
      <c r="G167" s="3"/>
      <c r="H167" s="3"/>
      <c r="I167" s="3"/>
      <c r="J167" s="3"/>
    </row>
    <row r="168" spans="1:10" s="22" customFormat="1" ht="18.75">
      <c r="A168" s="52"/>
      <c r="F168" s="3"/>
      <c r="G168" s="3"/>
      <c r="H168" s="3"/>
      <c r="I168" s="3"/>
      <c r="J168" s="3"/>
    </row>
    <row r="169" spans="1:10" s="22" customFormat="1" ht="18.75">
      <c r="A169" s="52"/>
      <c r="F169" s="3"/>
      <c r="G169" s="3"/>
      <c r="H169" s="3"/>
      <c r="I169" s="3"/>
      <c r="J169" s="3"/>
    </row>
    <row r="170" spans="1:10" s="22" customFormat="1" ht="18.75">
      <c r="A170" s="52"/>
      <c r="F170" s="3"/>
      <c r="G170" s="3"/>
      <c r="H170" s="3"/>
      <c r="I170" s="3"/>
      <c r="J170" s="3"/>
    </row>
    <row r="171" spans="1:10" s="22" customFormat="1" ht="18.75">
      <c r="A171" s="52"/>
      <c r="F171" s="3"/>
      <c r="G171" s="3"/>
      <c r="H171" s="3"/>
      <c r="I171" s="3"/>
      <c r="J171" s="3"/>
    </row>
    <row r="172" spans="1:10" s="22" customFormat="1" ht="18.75">
      <c r="A172" s="52"/>
      <c r="F172" s="3"/>
      <c r="G172" s="3"/>
      <c r="H172" s="3"/>
      <c r="I172" s="3"/>
      <c r="J172" s="3"/>
    </row>
    <row r="173" spans="1:10" s="22" customFormat="1" ht="18.75">
      <c r="A173" s="52"/>
      <c r="F173" s="3"/>
      <c r="G173" s="3"/>
      <c r="H173" s="3"/>
      <c r="I173" s="3"/>
      <c r="J173" s="3"/>
    </row>
    <row r="174" spans="1:10" s="22" customFormat="1" ht="18.75">
      <c r="A174" s="52"/>
      <c r="F174" s="3"/>
      <c r="G174" s="3"/>
      <c r="H174" s="3"/>
      <c r="I174" s="3"/>
      <c r="J174" s="3"/>
    </row>
    <row r="175" spans="1:10" s="22" customFormat="1" ht="18.75">
      <c r="A175" s="52"/>
      <c r="F175" s="3"/>
      <c r="G175" s="3"/>
      <c r="H175" s="3"/>
      <c r="I175" s="3"/>
      <c r="J175" s="3"/>
    </row>
    <row r="176" spans="1:10" s="22" customFormat="1" ht="18.75">
      <c r="A176" s="52"/>
      <c r="F176" s="3"/>
      <c r="G176" s="3"/>
      <c r="H176" s="3"/>
      <c r="I176" s="3"/>
      <c r="J176" s="3"/>
    </row>
    <row r="177" spans="1:10" s="22" customFormat="1" ht="18.75">
      <c r="A177" s="52"/>
      <c r="F177" s="3"/>
      <c r="G177" s="3"/>
      <c r="H177" s="3"/>
      <c r="I177" s="3"/>
      <c r="J177" s="3"/>
    </row>
    <row r="178" spans="1:10" s="22" customFormat="1" ht="18.75">
      <c r="A178" s="52"/>
      <c r="F178" s="3"/>
      <c r="G178" s="3"/>
      <c r="H178" s="3"/>
      <c r="I178" s="3"/>
      <c r="J178" s="3"/>
    </row>
    <row r="179" spans="1:10" s="22" customFormat="1" ht="18.75">
      <c r="A179" s="52"/>
      <c r="F179" s="3"/>
      <c r="G179" s="3"/>
      <c r="H179" s="3"/>
      <c r="I179" s="3"/>
      <c r="J179" s="3"/>
    </row>
    <row r="180" spans="1:10" s="22" customFormat="1" ht="18.75">
      <c r="A180" s="52"/>
      <c r="F180" s="3"/>
      <c r="G180" s="3"/>
      <c r="H180" s="3"/>
      <c r="I180" s="3"/>
      <c r="J180" s="3"/>
    </row>
    <row r="181" spans="1:10" s="22" customFormat="1" ht="18.75">
      <c r="A181" s="52"/>
      <c r="F181" s="3"/>
      <c r="G181" s="3"/>
      <c r="H181" s="3"/>
      <c r="I181" s="3"/>
      <c r="J181" s="3"/>
    </row>
    <row r="182" spans="1:10" s="22" customFormat="1" ht="18.75">
      <c r="A182" s="52"/>
      <c r="F182" s="3"/>
      <c r="G182" s="3"/>
      <c r="H182" s="3"/>
      <c r="I182" s="3"/>
      <c r="J182" s="3"/>
    </row>
    <row r="183" spans="1:10" s="22" customFormat="1" ht="18.75">
      <c r="A183" s="52"/>
      <c r="F183" s="3"/>
      <c r="G183" s="3"/>
      <c r="H183" s="3"/>
      <c r="I183" s="3"/>
      <c r="J183" s="3"/>
    </row>
    <row r="184" spans="1:10" s="22" customFormat="1" ht="18.75">
      <c r="A184" s="52"/>
      <c r="F184" s="3"/>
      <c r="G184" s="3"/>
      <c r="H184" s="3"/>
      <c r="I184" s="3"/>
      <c r="J184" s="3"/>
    </row>
    <row r="185" spans="1:10" s="22" customFormat="1" ht="18.75">
      <c r="A185" s="52"/>
      <c r="F185" s="3"/>
      <c r="G185" s="3"/>
      <c r="H185" s="3"/>
      <c r="I185" s="3"/>
      <c r="J185" s="3"/>
    </row>
    <row r="186" spans="1:10" s="22" customFormat="1" ht="18.75">
      <c r="A186" s="52"/>
      <c r="F186" s="3"/>
      <c r="G186" s="3"/>
      <c r="H186" s="3"/>
      <c r="I186" s="3"/>
      <c r="J186" s="3"/>
    </row>
    <row r="187" spans="1:10" s="22" customFormat="1" ht="18.75">
      <c r="A187" s="52"/>
      <c r="F187" s="3"/>
      <c r="G187" s="3"/>
      <c r="H187" s="3"/>
      <c r="I187" s="3"/>
      <c r="J187" s="3"/>
    </row>
    <row r="188" spans="1:10" s="22" customFormat="1" ht="18.75">
      <c r="A188" s="52"/>
      <c r="F188" s="3"/>
      <c r="G188" s="3"/>
      <c r="H188" s="3"/>
      <c r="I188" s="3"/>
      <c r="J188" s="3"/>
    </row>
    <row r="189" spans="1:10" s="22" customFormat="1" ht="18.75">
      <c r="A189" s="52"/>
      <c r="F189" s="3"/>
      <c r="G189" s="3"/>
      <c r="H189" s="3"/>
      <c r="I189" s="3"/>
      <c r="J189" s="3"/>
    </row>
    <row r="190" spans="1:10" s="22" customFormat="1" ht="18.75">
      <c r="A190" s="52"/>
      <c r="F190" s="3"/>
      <c r="G190" s="3"/>
      <c r="H190" s="3"/>
      <c r="I190" s="3"/>
      <c r="J190" s="3"/>
    </row>
    <row r="191" spans="1:10" s="22" customFormat="1" ht="18.75">
      <c r="A191" s="52"/>
      <c r="F191" s="3"/>
      <c r="G191" s="3"/>
      <c r="H191" s="3"/>
      <c r="I191" s="3"/>
      <c r="J191" s="3"/>
    </row>
    <row r="192" spans="1:10" s="22" customFormat="1" ht="18.75">
      <c r="A192" s="52"/>
      <c r="F192" s="3"/>
      <c r="G192" s="3"/>
      <c r="H192" s="3"/>
      <c r="I192" s="3"/>
      <c r="J192" s="3"/>
    </row>
    <row r="193" spans="1:10" s="22" customFormat="1" ht="18.75">
      <c r="A193" s="52"/>
      <c r="F193" s="3"/>
      <c r="G193" s="3"/>
      <c r="H193" s="3"/>
      <c r="I193" s="3"/>
      <c r="J193" s="3"/>
    </row>
    <row r="194" spans="1:10" s="22" customFormat="1" ht="18.75">
      <c r="A194" s="52"/>
      <c r="F194" s="3"/>
      <c r="G194" s="3"/>
      <c r="H194" s="3"/>
      <c r="I194" s="3"/>
      <c r="J194" s="3"/>
    </row>
    <row r="195" spans="1:10" s="22" customFormat="1" ht="18.75">
      <c r="A195" s="52"/>
      <c r="F195" s="3"/>
      <c r="G195" s="3"/>
      <c r="H195" s="3"/>
      <c r="I195" s="3"/>
      <c r="J195" s="3"/>
    </row>
    <row r="196" spans="1:10" s="22" customFormat="1" ht="18.75">
      <c r="A196" s="52"/>
      <c r="F196" s="3"/>
      <c r="G196" s="3"/>
      <c r="H196" s="3"/>
      <c r="I196" s="3"/>
      <c r="J196" s="3"/>
    </row>
    <row r="197" spans="1:10" s="22" customFormat="1" ht="18.75">
      <c r="A197" s="52"/>
      <c r="F197" s="3"/>
      <c r="G197" s="3"/>
      <c r="H197" s="3"/>
      <c r="I197" s="3"/>
      <c r="J197" s="3"/>
    </row>
    <row r="198" spans="1:10" s="22" customFormat="1" ht="18.75">
      <c r="A198" s="52"/>
      <c r="F198" s="3"/>
      <c r="G198" s="3"/>
      <c r="H198" s="3"/>
      <c r="I198" s="3"/>
      <c r="J198" s="3"/>
    </row>
    <row r="199" spans="1:10" s="22" customFormat="1" ht="18.75">
      <c r="A199" s="52"/>
      <c r="F199" s="3"/>
      <c r="G199" s="3"/>
      <c r="H199" s="3"/>
      <c r="I199" s="3"/>
      <c r="J199" s="3"/>
    </row>
    <row r="200" spans="1:10" s="22" customFormat="1" ht="18.75">
      <c r="A200" s="52"/>
      <c r="F200" s="3"/>
      <c r="G200" s="3"/>
      <c r="H200" s="3"/>
      <c r="I200" s="3"/>
      <c r="J200" s="3"/>
    </row>
    <row r="201" spans="1:10" s="22" customFormat="1" ht="18.75">
      <c r="A201" s="52"/>
      <c r="F201" s="3"/>
      <c r="G201" s="3"/>
      <c r="H201" s="3"/>
      <c r="I201" s="3"/>
      <c r="J201" s="3"/>
    </row>
    <row r="202" spans="1:10" s="22" customFormat="1" ht="18.75">
      <c r="A202" s="52"/>
      <c r="F202" s="3"/>
      <c r="G202" s="3"/>
      <c r="H202" s="3"/>
      <c r="I202" s="3"/>
      <c r="J202" s="3"/>
    </row>
    <row r="203" spans="1:10" s="22" customFormat="1" ht="18.75">
      <c r="A203" s="52"/>
      <c r="F203" s="3"/>
      <c r="G203" s="3"/>
      <c r="H203" s="3"/>
      <c r="I203" s="3"/>
      <c r="J203" s="3"/>
    </row>
    <row r="204" spans="1:10" s="22" customFormat="1" ht="18.75">
      <c r="A204" s="52"/>
      <c r="F204" s="3"/>
      <c r="G204" s="3"/>
      <c r="H204" s="3"/>
      <c r="I204" s="3"/>
      <c r="J204" s="3"/>
    </row>
    <row r="205" spans="1:10" s="22" customFormat="1" ht="18.75">
      <c r="A205" s="52"/>
      <c r="F205" s="3"/>
      <c r="G205" s="3"/>
      <c r="H205" s="3"/>
      <c r="I205" s="3"/>
      <c r="J205" s="3"/>
    </row>
    <row r="206" spans="1:10" s="22" customFormat="1" ht="18.75">
      <c r="A206" s="52"/>
      <c r="F206" s="3"/>
      <c r="G206" s="3"/>
      <c r="H206" s="3"/>
      <c r="I206" s="3"/>
      <c r="J206" s="3"/>
    </row>
    <row r="207" spans="1:10" s="22" customFormat="1" ht="18.75">
      <c r="A207" s="52"/>
      <c r="F207" s="3"/>
      <c r="G207" s="3"/>
      <c r="H207" s="3"/>
      <c r="I207" s="3"/>
      <c r="J207" s="3"/>
    </row>
    <row r="208" spans="1:10" s="22" customFormat="1" ht="18.75">
      <c r="A208" s="52"/>
      <c r="F208" s="3"/>
      <c r="G208" s="3"/>
      <c r="H208" s="3"/>
      <c r="I208" s="3"/>
      <c r="J208" s="3"/>
    </row>
    <row r="209" spans="1:10" s="22" customFormat="1" ht="18.75">
      <c r="A209" s="52"/>
      <c r="F209" s="3"/>
      <c r="G209" s="3"/>
      <c r="H209" s="3"/>
      <c r="I209" s="3"/>
      <c r="J209" s="3"/>
    </row>
    <row r="210" spans="1:10" s="22" customFormat="1" ht="18.75">
      <c r="A210" s="52"/>
      <c r="F210" s="3"/>
      <c r="G210" s="3"/>
      <c r="H210" s="3"/>
      <c r="I210" s="3"/>
      <c r="J210" s="3"/>
    </row>
    <row r="211" spans="1:10" s="22" customFormat="1" ht="18.75">
      <c r="A211" s="52"/>
      <c r="F211" s="3"/>
      <c r="G211" s="3"/>
      <c r="H211" s="3"/>
      <c r="I211" s="3"/>
      <c r="J211" s="3"/>
    </row>
    <row r="212" spans="1:10" s="22" customFormat="1" ht="18.75">
      <c r="A212" s="52"/>
      <c r="F212" s="3"/>
      <c r="G212" s="3"/>
      <c r="H212" s="3"/>
      <c r="I212" s="3"/>
      <c r="J212" s="3"/>
    </row>
    <row r="213" spans="1:10" s="22" customFormat="1" ht="18.75">
      <c r="A213" s="52"/>
      <c r="F213" s="3"/>
      <c r="G213" s="3"/>
      <c r="H213" s="3"/>
      <c r="I213" s="3"/>
      <c r="J213" s="3"/>
    </row>
    <row r="214" spans="1:10" s="22" customFormat="1" ht="18.75">
      <c r="A214" s="52"/>
      <c r="F214" s="3"/>
      <c r="G214" s="3"/>
      <c r="H214" s="3"/>
      <c r="I214" s="3"/>
      <c r="J214" s="3"/>
    </row>
    <row r="215" spans="1:10" s="22" customFormat="1" ht="18.75">
      <c r="A215" s="52"/>
      <c r="F215" s="3"/>
      <c r="G215" s="3"/>
      <c r="H215" s="3"/>
      <c r="I215" s="3"/>
      <c r="J215" s="3"/>
    </row>
    <row r="216" spans="1:10" s="22" customFormat="1" ht="18.75">
      <c r="A216" s="52"/>
      <c r="F216" s="3"/>
      <c r="G216" s="3"/>
      <c r="H216" s="3"/>
      <c r="I216" s="3"/>
      <c r="J216" s="3"/>
    </row>
    <row r="217" spans="1:10" s="22" customFormat="1" ht="18.75">
      <c r="A217" s="52"/>
      <c r="F217" s="3"/>
      <c r="G217" s="3"/>
      <c r="H217" s="3"/>
      <c r="I217" s="3"/>
      <c r="J217" s="3"/>
    </row>
    <row r="218" spans="1:10" s="22" customFormat="1" ht="18.75">
      <c r="A218" s="52"/>
      <c r="F218" s="3"/>
      <c r="G218" s="3"/>
      <c r="H218" s="3"/>
      <c r="I218" s="3"/>
      <c r="J218" s="3"/>
    </row>
    <row r="219" spans="1:10" s="22" customFormat="1" ht="18.75">
      <c r="A219" s="52"/>
      <c r="F219" s="3"/>
      <c r="G219" s="3"/>
      <c r="H219" s="3"/>
      <c r="I219" s="3"/>
      <c r="J219" s="3"/>
    </row>
    <row r="220" spans="1:10" s="22" customFormat="1" ht="18.75">
      <c r="A220" s="52"/>
      <c r="F220" s="3"/>
      <c r="G220" s="3"/>
      <c r="H220" s="3"/>
      <c r="I220" s="3"/>
      <c r="J220" s="3"/>
    </row>
    <row r="221" spans="1:10" s="22" customFormat="1" ht="18.75">
      <c r="A221" s="52"/>
      <c r="F221" s="3"/>
      <c r="G221" s="3"/>
      <c r="H221" s="3"/>
      <c r="I221" s="3"/>
      <c r="J221" s="3"/>
    </row>
    <row r="222" spans="1:10" s="22" customFormat="1" ht="18.75">
      <c r="A222" s="52"/>
      <c r="F222" s="3"/>
      <c r="G222" s="3"/>
      <c r="H222" s="3"/>
      <c r="I222" s="3"/>
      <c r="J222" s="3"/>
    </row>
    <row r="223" spans="1:10" s="22" customFormat="1" ht="18.75">
      <c r="A223" s="52"/>
      <c r="F223" s="3"/>
      <c r="G223" s="3"/>
      <c r="H223" s="3"/>
      <c r="I223" s="3"/>
      <c r="J223" s="3"/>
    </row>
    <row r="224" spans="1:10" s="22" customFormat="1" ht="18.75">
      <c r="A224" s="52"/>
      <c r="F224" s="3"/>
      <c r="G224" s="3"/>
      <c r="H224" s="3"/>
      <c r="I224" s="3"/>
      <c r="J224" s="3"/>
    </row>
    <row r="225" spans="1:10" s="22" customFormat="1" ht="18.75">
      <c r="A225" s="52"/>
      <c r="F225" s="3"/>
      <c r="G225" s="3"/>
      <c r="H225" s="3"/>
      <c r="I225" s="3"/>
      <c r="J225" s="3"/>
    </row>
    <row r="226" spans="1:10" s="22" customFormat="1" ht="18.75">
      <c r="A226" s="52"/>
      <c r="F226" s="3"/>
      <c r="G226" s="3"/>
      <c r="H226" s="3"/>
      <c r="I226" s="3"/>
      <c r="J226" s="3"/>
    </row>
    <row r="227" spans="1:10" s="22" customFormat="1" ht="18.75">
      <c r="A227" s="52"/>
      <c r="F227" s="3"/>
      <c r="G227" s="3"/>
      <c r="H227" s="3"/>
      <c r="I227" s="3"/>
      <c r="J227" s="3"/>
    </row>
    <row r="228" spans="1:10" s="22" customFormat="1" ht="18.75">
      <c r="A228" s="52"/>
      <c r="F228" s="3"/>
      <c r="G228" s="3"/>
      <c r="H228" s="3"/>
      <c r="I228" s="3"/>
      <c r="J228" s="3"/>
    </row>
    <row r="229" spans="1:10" s="22" customFormat="1" ht="18.75">
      <c r="A229" s="52"/>
      <c r="F229" s="3"/>
      <c r="G229" s="3"/>
      <c r="H229" s="3"/>
      <c r="I229" s="3"/>
      <c r="J229" s="3"/>
    </row>
    <row r="230" spans="1:10" s="22" customFormat="1" ht="18.75">
      <c r="A230" s="52"/>
      <c r="F230" s="3"/>
      <c r="G230" s="3"/>
      <c r="H230" s="3"/>
      <c r="I230" s="3"/>
      <c r="J230" s="3"/>
    </row>
    <row r="231" spans="1:10" s="22" customFormat="1" ht="18.75">
      <c r="A231" s="52"/>
      <c r="F231" s="3"/>
      <c r="G231" s="3"/>
      <c r="H231" s="3"/>
      <c r="I231" s="3"/>
      <c r="J231" s="3"/>
    </row>
    <row r="232" spans="1:10" s="22" customFormat="1" ht="18.75">
      <c r="A232" s="52"/>
      <c r="F232" s="3"/>
      <c r="G232" s="3"/>
      <c r="H232" s="3"/>
      <c r="I232" s="3"/>
      <c r="J232" s="3"/>
    </row>
    <row r="233" spans="1:10" s="22" customFormat="1" ht="18.75">
      <c r="A233" s="52"/>
      <c r="F233" s="3"/>
      <c r="G233" s="3"/>
      <c r="H233" s="3"/>
      <c r="I233" s="3"/>
      <c r="J233" s="3"/>
    </row>
    <row r="234" spans="1:10" s="22" customFormat="1" ht="18.75">
      <c r="A234" s="52"/>
      <c r="F234" s="3"/>
      <c r="G234" s="3"/>
      <c r="H234" s="3"/>
      <c r="I234" s="3"/>
      <c r="J234" s="3"/>
    </row>
    <row r="235" spans="1:10" s="22" customFormat="1" ht="18.75">
      <c r="A235" s="52"/>
      <c r="F235" s="3"/>
      <c r="G235" s="3"/>
      <c r="H235" s="3"/>
      <c r="I235" s="3"/>
      <c r="J235" s="3"/>
    </row>
    <row r="236" spans="1:10" s="22" customFormat="1" ht="18.75">
      <c r="A236" s="52"/>
      <c r="F236" s="3"/>
      <c r="G236" s="3"/>
      <c r="H236" s="3"/>
      <c r="I236" s="3"/>
      <c r="J236" s="3"/>
    </row>
    <row r="237" spans="1:10" s="22" customFormat="1" ht="18.75">
      <c r="A237" s="52"/>
      <c r="F237" s="3"/>
      <c r="G237" s="3"/>
      <c r="H237" s="3"/>
      <c r="I237" s="3"/>
      <c r="J237" s="3"/>
    </row>
    <row r="238" spans="1:10" s="22" customFormat="1" ht="18.75">
      <c r="A238" s="52"/>
      <c r="F238" s="3"/>
      <c r="G238" s="3"/>
      <c r="H238" s="3"/>
      <c r="I238" s="3"/>
      <c r="J238" s="3"/>
    </row>
    <row r="239" spans="1:10" s="22" customFormat="1" ht="18.75">
      <c r="A239" s="52"/>
      <c r="F239" s="3"/>
      <c r="G239" s="3"/>
      <c r="H239" s="3"/>
      <c r="I239" s="3"/>
      <c r="J239" s="3"/>
    </row>
    <row r="240" spans="1:10" s="22" customFormat="1" ht="18.75">
      <c r="A240" s="52"/>
      <c r="F240" s="3"/>
      <c r="G240" s="3"/>
      <c r="H240" s="3"/>
      <c r="I240" s="3"/>
      <c r="J240" s="3"/>
    </row>
    <row r="241" spans="1:10" s="22" customFormat="1" ht="18.75">
      <c r="A241" s="52"/>
      <c r="F241" s="3"/>
      <c r="G241" s="3"/>
      <c r="H241" s="3"/>
      <c r="I241" s="3"/>
      <c r="J241" s="3"/>
    </row>
    <row r="242" spans="1:10" s="22" customFormat="1" ht="18.75">
      <c r="A242" s="52"/>
      <c r="F242" s="3"/>
      <c r="G242" s="3"/>
      <c r="H242" s="3"/>
      <c r="I242" s="3"/>
      <c r="J242" s="3"/>
    </row>
    <row r="243" spans="1:10" s="22" customFormat="1" ht="18.75">
      <c r="A243" s="52"/>
      <c r="F243" s="3"/>
      <c r="G243" s="3"/>
      <c r="H243" s="3"/>
      <c r="I243" s="3"/>
      <c r="J243" s="3"/>
    </row>
    <row r="244" spans="1:10" s="22" customFormat="1" ht="18.75">
      <c r="A244" s="52"/>
      <c r="F244" s="3"/>
      <c r="G244" s="3"/>
      <c r="H244" s="3"/>
      <c r="I244" s="3"/>
      <c r="J244" s="3"/>
    </row>
    <row r="245" spans="1:10" s="22" customFormat="1" ht="18.75">
      <c r="A245" s="52"/>
      <c r="F245" s="3"/>
      <c r="G245" s="3"/>
      <c r="H245" s="3"/>
      <c r="I245" s="3"/>
      <c r="J245" s="3"/>
    </row>
    <row r="246" spans="1:10" s="22" customFormat="1" ht="18.75">
      <c r="A246" s="52"/>
      <c r="F246" s="3"/>
      <c r="G246" s="3"/>
      <c r="H246" s="3"/>
      <c r="I246" s="3"/>
      <c r="J246" s="3"/>
    </row>
    <row r="247" spans="1:10" s="22" customFormat="1" ht="18.75">
      <c r="A247" s="52"/>
      <c r="F247" s="3"/>
      <c r="G247" s="3"/>
      <c r="H247" s="3"/>
      <c r="I247" s="3"/>
      <c r="J247" s="3"/>
    </row>
    <row r="248" spans="1:10" s="22" customFormat="1" ht="18.75">
      <c r="A248" s="52"/>
      <c r="F248" s="3"/>
      <c r="G248" s="3"/>
      <c r="H248" s="3"/>
      <c r="I248" s="3"/>
      <c r="J248" s="3"/>
    </row>
    <row r="249" spans="1:10" s="22" customFormat="1" ht="18.75">
      <c r="A249" s="52"/>
      <c r="F249" s="3"/>
      <c r="G249" s="3"/>
      <c r="H249" s="3"/>
      <c r="I249" s="3"/>
      <c r="J249" s="3"/>
    </row>
    <row r="250" spans="1:10" s="22" customFormat="1" ht="18.75">
      <c r="A250" s="52"/>
      <c r="F250" s="3"/>
      <c r="G250" s="3"/>
      <c r="H250" s="3"/>
      <c r="I250" s="3"/>
      <c r="J250" s="3"/>
    </row>
    <row r="251" spans="1:10" s="22" customFormat="1" ht="18.75">
      <c r="A251" s="52"/>
      <c r="F251" s="3"/>
      <c r="G251" s="3"/>
      <c r="H251" s="3"/>
      <c r="I251" s="3"/>
      <c r="J251" s="3"/>
    </row>
    <row r="252" spans="1:10" s="22" customFormat="1" ht="18.75">
      <c r="A252" s="52"/>
      <c r="F252" s="3"/>
      <c r="G252" s="3"/>
      <c r="H252" s="3"/>
      <c r="I252" s="3"/>
      <c r="J252" s="3"/>
    </row>
    <row r="253" spans="1:10" s="22" customFormat="1" ht="18.75">
      <c r="A253" s="52"/>
      <c r="F253" s="3"/>
      <c r="G253" s="3"/>
      <c r="H253" s="3"/>
      <c r="I253" s="3"/>
      <c r="J253" s="3"/>
    </row>
    <row r="254" spans="1:10" s="22" customFormat="1" ht="18.75">
      <c r="A254" s="52"/>
      <c r="F254" s="3"/>
      <c r="G254" s="3"/>
      <c r="H254" s="3"/>
      <c r="I254" s="3"/>
      <c r="J254" s="3"/>
    </row>
    <row r="255" spans="1:10" s="22" customFormat="1" ht="18.75">
      <c r="A255" s="52"/>
      <c r="F255" s="3"/>
      <c r="G255" s="3"/>
      <c r="H255" s="3"/>
      <c r="I255" s="3"/>
      <c r="J255" s="3"/>
    </row>
    <row r="256" spans="1:10" s="22" customFormat="1" ht="18.75">
      <c r="A256" s="52"/>
      <c r="F256" s="3"/>
      <c r="G256" s="3"/>
      <c r="H256" s="3"/>
      <c r="I256" s="3"/>
      <c r="J256" s="3"/>
    </row>
    <row r="257" spans="1:10" s="22" customFormat="1" ht="18.75">
      <c r="A257" s="52"/>
      <c r="F257" s="3"/>
      <c r="G257" s="3"/>
      <c r="H257" s="3"/>
      <c r="I257" s="3"/>
      <c r="J257" s="3"/>
    </row>
    <row r="258" spans="1:10" s="22" customFormat="1" ht="18.75">
      <c r="A258" s="52"/>
      <c r="F258" s="3"/>
      <c r="G258" s="3"/>
      <c r="H258" s="3"/>
      <c r="I258" s="3"/>
      <c r="J258" s="3"/>
    </row>
    <row r="259" spans="1:10" s="22" customFormat="1" ht="18.75">
      <c r="A259" s="52"/>
      <c r="F259" s="3"/>
      <c r="G259" s="3"/>
      <c r="H259" s="3"/>
      <c r="I259" s="3"/>
      <c r="J259" s="3"/>
    </row>
    <row r="260" spans="1:10" s="22" customFormat="1" ht="18.75">
      <c r="A260" s="52"/>
      <c r="F260" s="3"/>
      <c r="G260" s="3"/>
      <c r="H260" s="3"/>
      <c r="I260" s="3"/>
      <c r="J260" s="3"/>
    </row>
    <row r="261" spans="1:10" s="22" customFormat="1" ht="18.75">
      <c r="A261" s="52"/>
      <c r="F261" s="3"/>
      <c r="G261" s="3"/>
      <c r="H261" s="3"/>
      <c r="I261" s="3"/>
      <c r="J261" s="3"/>
    </row>
    <row r="262" spans="1:10" s="22" customFormat="1" ht="18.75">
      <c r="A262" s="52"/>
      <c r="F262" s="3"/>
      <c r="G262" s="3"/>
      <c r="H262" s="3"/>
      <c r="I262" s="3"/>
      <c r="J262" s="3"/>
    </row>
    <row r="263" spans="1:10" s="22" customFormat="1" ht="18.75">
      <c r="A263" s="52"/>
      <c r="F263" s="3"/>
      <c r="G263" s="3"/>
      <c r="H263" s="3"/>
      <c r="I263" s="3"/>
      <c r="J263" s="3"/>
    </row>
    <row r="264" spans="1:10" s="22" customFormat="1" ht="18.75">
      <c r="A264" s="52"/>
      <c r="F264" s="3"/>
      <c r="G264" s="3"/>
      <c r="H264" s="3"/>
      <c r="I264" s="3"/>
      <c r="J264" s="3"/>
    </row>
    <row r="265" spans="1:10" s="22" customFormat="1" ht="18.75">
      <c r="A265" s="52"/>
      <c r="F265" s="3"/>
      <c r="G265" s="3"/>
      <c r="H265" s="3"/>
      <c r="I265" s="3"/>
      <c r="J265" s="3"/>
    </row>
    <row r="266" spans="1:10" s="22" customFormat="1" ht="18.75">
      <c r="A266" s="52"/>
      <c r="F266" s="3"/>
      <c r="G266" s="3"/>
      <c r="H266" s="3"/>
      <c r="I266" s="3"/>
      <c r="J266" s="3"/>
    </row>
    <row r="267" spans="1:10" s="22" customFormat="1" ht="18.75">
      <c r="A267" s="52"/>
      <c r="F267" s="3"/>
      <c r="G267" s="3"/>
      <c r="H267" s="3"/>
      <c r="I267" s="3"/>
      <c r="J267" s="3"/>
    </row>
    <row r="268" spans="1:10" s="22" customFormat="1" ht="18.75">
      <c r="A268" s="52"/>
      <c r="F268" s="3"/>
      <c r="G268" s="3"/>
      <c r="H268" s="3"/>
      <c r="I268" s="3"/>
      <c r="J268" s="3"/>
    </row>
    <row r="269" spans="1:10" s="22" customFormat="1" ht="18.75">
      <c r="A269" s="52"/>
      <c r="F269" s="3"/>
      <c r="G269" s="3"/>
      <c r="H269" s="3"/>
      <c r="I269" s="3"/>
      <c r="J269" s="3"/>
    </row>
    <row r="270" spans="1:10" s="22" customFormat="1" ht="18.75">
      <c r="A270" s="52"/>
      <c r="F270" s="3"/>
      <c r="G270" s="3"/>
      <c r="H270" s="3"/>
      <c r="I270" s="3"/>
      <c r="J270" s="3"/>
    </row>
    <row r="271" spans="1:10" s="22" customFormat="1" ht="18.75">
      <c r="A271" s="52"/>
      <c r="F271" s="3"/>
      <c r="G271" s="3"/>
      <c r="H271" s="3"/>
      <c r="I271" s="3"/>
      <c r="J271" s="3"/>
    </row>
    <row r="272" spans="1:10" s="22" customFormat="1" ht="18.75">
      <c r="A272" s="52"/>
      <c r="F272" s="3"/>
      <c r="G272" s="3"/>
      <c r="H272" s="3"/>
      <c r="I272" s="3"/>
      <c r="J272" s="3"/>
    </row>
    <row r="273" spans="1:10" s="22" customFormat="1" ht="18.75">
      <c r="A273" s="52"/>
      <c r="F273" s="3"/>
      <c r="G273" s="3"/>
      <c r="H273" s="3"/>
      <c r="I273" s="3"/>
      <c r="J273" s="3"/>
    </row>
    <row r="274" spans="1:10" s="22" customFormat="1" ht="18.75">
      <c r="A274" s="52"/>
      <c r="F274" s="3"/>
      <c r="G274" s="3"/>
      <c r="H274" s="3"/>
      <c r="I274" s="3"/>
      <c r="J274" s="3"/>
    </row>
    <row r="275" spans="1:10" s="22" customFormat="1" ht="18.75">
      <c r="A275" s="52"/>
      <c r="F275" s="3"/>
      <c r="G275" s="3"/>
      <c r="H275" s="3"/>
      <c r="I275" s="3"/>
      <c r="J275" s="3"/>
    </row>
    <row r="276" spans="1:10" s="22" customFormat="1" ht="18.75">
      <c r="A276" s="52"/>
      <c r="F276" s="3"/>
      <c r="G276" s="3"/>
      <c r="H276" s="3"/>
      <c r="I276" s="3"/>
      <c r="J276" s="3"/>
    </row>
    <row r="277" spans="1:10" s="22" customFormat="1" ht="18.75">
      <c r="A277" s="52"/>
      <c r="F277" s="3"/>
      <c r="G277" s="3"/>
      <c r="H277" s="3"/>
      <c r="I277" s="3"/>
      <c r="J277" s="3"/>
    </row>
    <row r="278" spans="1:10" s="22" customFormat="1" ht="18.75">
      <c r="A278" s="52"/>
      <c r="F278" s="3"/>
      <c r="G278" s="3"/>
      <c r="H278" s="3"/>
      <c r="I278" s="3"/>
      <c r="J278" s="3"/>
    </row>
    <row r="279" spans="1:10" s="22" customFormat="1" ht="18.75">
      <c r="A279" s="52"/>
      <c r="F279" s="3"/>
      <c r="G279" s="3"/>
      <c r="H279" s="3"/>
      <c r="I279" s="3"/>
      <c r="J279" s="3"/>
    </row>
    <row r="280" spans="1:10" s="22" customFormat="1" ht="18.75">
      <c r="A280" s="52"/>
      <c r="F280" s="3"/>
      <c r="G280" s="3"/>
      <c r="H280" s="3"/>
      <c r="I280" s="3"/>
      <c r="J280" s="3"/>
    </row>
    <row r="281" spans="1:10" s="22" customFormat="1" ht="18.75">
      <c r="A281" s="52"/>
      <c r="F281" s="3"/>
      <c r="G281" s="3"/>
      <c r="H281" s="3"/>
      <c r="I281" s="3"/>
      <c r="J281" s="3"/>
    </row>
    <row r="282" spans="1:10" s="22" customFormat="1" ht="18.75">
      <c r="A282" s="52"/>
      <c r="F282" s="3"/>
      <c r="G282" s="3"/>
      <c r="H282" s="3"/>
      <c r="I282" s="3"/>
      <c r="J282" s="3"/>
    </row>
    <row r="283" spans="1:10" s="22" customFormat="1" ht="18.75">
      <c r="A283" s="52"/>
      <c r="F283" s="3"/>
      <c r="G283" s="3"/>
      <c r="H283" s="3"/>
      <c r="I283" s="3"/>
      <c r="J283" s="3"/>
    </row>
    <row r="284" spans="1:10" s="22" customFormat="1" ht="18.75">
      <c r="A284" s="52"/>
      <c r="F284" s="3"/>
      <c r="G284" s="3"/>
      <c r="H284" s="3"/>
      <c r="I284" s="3"/>
      <c r="J284" s="3"/>
    </row>
    <row r="285" spans="1:10" s="22" customFormat="1" ht="18.75">
      <c r="A285" s="52"/>
      <c r="F285" s="3"/>
      <c r="G285" s="3"/>
      <c r="H285" s="3"/>
      <c r="I285" s="3"/>
      <c r="J285" s="3"/>
    </row>
    <row r="286" spans="1:10" s="22" customFormat="1" ht="18.75">
      <c r="A286" s="52"/>
      <c r="F286" s="3"/>
      <c r="G286" s="3"/>
      <c r="H286" s="3"/>
      <c r="I286" s="3"/>
      <c r="J286" s="3"/>
    </row>
    <row r="287" spans="1:10" s="22" customFormat="1" ht="18.75">
      <c r="A287" s="52"/>
      <c r="F287" s="3"/>
      <c r="G287" s="3"/>
      <c r="H287" s="3"/>
      <c r="I287" s="3"/>
      <c r="J287" s="3"/>
    </row>
    <row r="288" spans="1:10" s="22" customFormat="1" ht="18.75">
      <c r="A288" s="52"/>
      <c r="F288" s="3"/>
      <c r="G288" s="3"/>
      <c r="H288" s="3"/>
      <c r="I288" s="3"/>
      <c r="J288" s="3"/>
    </row>
    <row r="289" spans="1:10" s="22" customFormat="1" ht="18.75">
      <c r="A289" s="52"/>
      <c r="F289" s="3"/>
      <c r="G289" s="3"/>
      <c r="H289" s="3"/>
      <c r="I289" s="3"/>
      <c r="J289" s="3"/>
    </row>
    <row r="290" spans="1:10" s="22" customFormat="1" ht="18.75">
      <c r="A290" s="52"/>
      <c r="F290" s="3"/>
      <c r="G290" s="3"/>
      <c r="H290" s="3"/>
      <c r="I290" s="3"/>
      <c r="J290" s="3"/>
    </row>
    <row r="291" spans="1:10" s="22" customFormat="1" ht="18.75">
      <c r="A291" s="52"/>
      <c r="F291" s="3"/>
      <c r="G291" s="3"/>
      <c r="H291" s="3"/>
      <c r="I291" s="3"/>
      <c r="J291" s="3"/>
    </row>
    <row r="292" spans="1:10" s="22" customFormat="1" ht="18.75">
      <c r="A292" s="52"/>
      <c r="F292" s="3"/>
      <c r="G292" s="3"/>
      <c r="H292" s="3"/>
      <c r="I292" s="3"/>
      <c r="J292" s="3"/>
    </row>
    <row r="293" spans="1:10" s="22" customFormat="1" ht="18.75">
      <c r="A293" s="52"/>
      <c r="F293" s="3"/>
      <c r="G293" s="3"/>
      <c r="H293" s="3"/>
      <c r="I293" s="3"/>
      <c r="J293" s="3"/>
    </row>
    <row r="294" spans="1:10" s="22" customFormat="1" ht="18.75">
      <c r="A294" s="52"/>
      <c r="F294" s="3"/>
      <c r="G294" s="3"/>
      <c r="H294" s="3"/>
      <c r="I294" s="3"/>
      <c r="J294" s="3"/>
    </row>
    <row r="295" spans="1:10" s="22" customFormat="1" ht="18.75">
      <c r="A295" s="52"/>
      <c r="F295" s="3"/>
      <c r="G295" s="3"/>
      <c r="H295" s="3"/>
      <c r="I295" s="3"/>
      <c r="J295" s="3"/>
    </row>
    <row r="296" spans="1:10" s="22" customFormat="1" ht="18.75">
      <c r="A296" s="52"/>
      <c r="F296" s="3"/>
      <c r="G296" s="3"/>
      <c r="H296" s="3"/>
      <c r="I296" s="3"/>
      <c r="J296" s="3"/>
    </row>
    <row r="297" spans="1:10" s="22" customFormat="1" ht="18.75">
      <c r="A297" s="52"/>
      <c r="F297" s="3"/>
      <c r="G297" s="3"/>
      <c r="H297" s="3"/>
      <c r="I297" s="3"/>
      <c r="J297" s="3"/>
    </row>
  </sheetData>
  <sheetProtection/>
  <mergeCells count="64">
    <mergeCell ref="B48:B49"/>
    <mergeCell ref="F48:F49"/>
    <mergeCell ref="B42:F42"/>
    <mergeCell ref="B43:F43"/>
    <mergeCell ref="C146:F146"/>
    <mergeCell ref="H146:J146"/>
    <mergeCell ref="C145:F145"/>
    <mergeCell ref="H145:J145"/>
    <mergeCell ref="A120:J120"/>
    <mergeCell ref="A76:J76"/>
    <mergeCell ref="A106:J106"/>
    <mergeCell ref="A98:J98"/>
    <mergeCell ref="A90:J90"/>
    <mergeCell ref="A100:J100"/>
    <mergeCell ref="A129:J129"/>
    <mergeCell ref="E48:E49"/>
    <mergeCell ref="D48:D49"/>
    <mergeCell ref="G12:J12"/>
    <mergeCell ref="G22:J22"/>
    <mergeCell ref="G15:J15"/>
    <mergeCell ref="G18:J18"/>
    <mergeCell ref="A21:B21"/>
    <mergeCell ref="B36:F36"/>
    <mergeCell ref="B33:F33"/>
    <mergeCell ref="A3:B3"/>
    <mergeCell ref="A13:B13"/>
    <mergeCell ref="A12:B12"/>
    <mergeCell ref="A15:B15"/>
    <mergeCell ref="A6:B6"/>
    <mergeCell ref="A11:B11"/>
    <mergeCell ref="A14:B14"/>
    <mergeCell ref="G2:J2"/>
    <mergeCell ref="G10:J10"/>
    <mergeCell ref="G4:J4"/>
    <mergeCell ref="G14:J14"/>
    <mergeCell ref="G3:J3"/>
    <mergeCell ref="G8:J8"/>
    <mergeCell ref="G5:H5"/>
    <mergeCell ref="G9:J9"/>
    <mergeCell ref="G27:J27"/>
    <mergeCell ref="B32:F32"/>
    <mergeCell ref="G24:J24"/>
    <mergeCell ref="G25:J25"/>
    <mergeCell ref="A25:B25"/>
    <mergeCell ref="B31:F31"/>
    <mergeCell ref="A16:B16"/>
    <mergeCell ref="B39:F39"/>
    <mergeCell ref="B37:F37"/>
    <mergeCell ref="B34:F34"/>
    <mergeCell ref="B35:F35"/>
    <mergeCell ref="B38:F38"/>
    <mergeCell ref="A18:B18"/>
    <mergeCell ref="A20:B20"/>
    <mergeCell ref="A23:B23"/>
    <mergeCell ref="G38:I38"/>
    <mergeCell ref="G39:I39"/>
    <mergeCell ref="A51:J51"/>
    <mergeCell ref="G48:J48"/>
    <mergeCell ref="B41:F41"/>
    <mergeCell ref="A46:J46"/>
    <mergeCell ref="C48:C49"/>
    <mergeCell ref="A44:J44"/>
    <mergeCell ref="B40:F40"/>
    <mergeCell ref="A48:A49"/>
  </mergeCells>
  <printOptions/>
  <pageMargins left="0.984251968503937" right="0.3937007874015748" top="0.7874015748031497" bottom="0.7874015748031497" header="0.3937007874015748" footer="0.1968503937007874"/>
  <pageSetup horizontalDpi="600" verticalDpi="600" orientation="landscape" paperSize="9" scale="57" r:id="rId1"/>
  <headerFooter alignWithMargins="0">
    <oddHeader>&amp;C&amp;"Times New Roman,обычный"&amp;14
&amp;P&amp;R&amp;"Times New Roman,обычный"&amp;14 
Продовження додатка 1</oddHeader>
  </headerFooter>
  <rowBreaks count="3" manualBreakCount="3">
    <brk id="43" max="9" man="1"/>
    <brk id="80" max="9" man="1"/>
    <brk id="1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3"/>
  </sheetPr>
  <dimension ref="A1:K270"/>
  <sheetViews>
    <sheetView view="pageBreakPreview" zoomScale="75" zoomScaleNormal="75" zoomScaleSheetLayoutView="75" zoomScalePageLayoutView="0" workbookViewId="0" topLeftCell="A1">
      <pane xSplit="2" ySplit="6" topLeftCell="C157" activePane="bottomRight" state="frozen"/>
      <selection pane="topLeft" activeCell="F140" sqref="F140"/>
      <selection pane="topRight" activeCell="F140" sqref="F140"/>
      <selection pane="bottomLeft" activeCell="F140" sqref="F140"/>
      <selection pane="bottomRight" activeCell="F140" sqref="F140"/>
    </sheetView>
  </sheetViews>
  <sheetFormatPr defaultColWidth="9.00390625" defaultRowHeight="12.75"/>
  <cols>
    <col min="1" max="1" width="56.25390625" style="3" customWidth="1"/>
    <col min="2" max="2" width="13.125" style="22" customWidth="1"/>
    <col min="3" max="3" width="14.375" style="22" customWidth="1"/>
    <col min="4" max="4" width="15.125" style="22" customWidth="1"/>
    <col min="5" max="5" width="14.375" style="22" customWidth="1"/>
    <col min="6" max="6" width="16.00390625" style="207" customWidth="1"/>
    <col min="7" max="10" width="14.625" style="207" customWidth="1"/>
    <col min="11" max="11" width="77.875" style="3" customWidth="1"/>
    <col min="12" max="16384" width="9.125" style="3" customWidth="1"/>
  </cols>
  <sheetData>
    <row r="1" spans="1:11" ht="18.75">
      <c r="A1" s="286" t="s">
        <v>388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0" ht="18.75">
      <c r="A2" s="42"/>
      <c r="B2" s="55"/>
      <c r="C2" s="202"/>
      <c r="D2" s="202"/>
      <c r="E2" s="202"/>
      <c r="F2" s="210"/>
      <c r="G2" s="199"/>
      <c r="H2" s="199"/>
      <c r="I2" s="199"/>
      <c r="J2" s="199"/>
    </row>
    <row r="3" spans="1:11" ht="36" customHeight="1">
      <c r="A3" s="274" t="s">
        <v>442</v>
      </c>
      <c r="B3" s="275" t="s">
        <v>93</v>
      </c>
      <c r="C3" s="250" t="s">
        <v>325</v>
      </c>
      <c r="D3" s="250" t="s">
        <v>326</v>
      </c>
      <c r="E3" s="250" t="s">
        <v>327</v>
      </c>
      <c r="F3" s="287" t="s">
        <v>328</v>
      </c>
      <c r="G3" s="287" t="s">
        <v>774</v>
      </c>
      <c r="H3" s="287"/>
      <c r="I3" s="287"/>
      <c r="J3" s="287"/>
      <c r="K3" s="275" t="s">
        <v>407</v>
      </c>
    </row>
    <row r="4" spans="1:11" ht="61.5" customHeight="1">
      <c r="A4" s="274"/>
      <c r="B4" s="275"/>
      <c r="C4" s="251"/>
      <c r="D4" s="251"/>
      <c r="E4" s="251"/>
      <c r="F4" s="287"/>
      <c r="G4" s="211" t="s">
        <v>775</v>
      </c>
      <c r="H4" s="211" t="s">
        <v>776</v>
      </c>
      <c r="I4" s="211" t="s">
        <v>777</v>
      </c>
      <c r="J4" s="211" t="s">
        <v>289</v>
      </c>
      <c r="K4" s="275"/>
    </row>
    <row r="5" spans="1:11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s="5" customFormat="1" ht="19.5" customHeight="1">
      <c r="A6" s="281" t="s">
        <v>387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 s="5" customFormat="1" ht="37.5">
      <c r="A7" s="8" t="s">
        <v>787</v>
      </c>
      <c r="B7" s="9">
        <v>1000</v>
      </c>
      <c r="C7" s="111">
        <v>6814368</v>
      </c>
      <c r="D7" s="111">
        <v>8555014</v>
      </c>
      <c r="E7" s="111">
        <v>8151046.39469</v>
      </c>
      <c r="F7" s="114">
        <v>9682431.699672488</v>
      </c>
      <c r="G7" s="111">
        <v>2276628.35210492</v>
      </c>
      <c r="H7" s="111">
        <v>2268415.3395174295</v>
      </c>
      <c r="I7" s="111">
        <v>2417116.99725045</v>
      </c>
      <c r="J7" s="111">
        <v>2720271.0107996897</v>
      </c>
      <c r="K7" s="106"/>
    </row>
    <row r="8" spans="1:11" ht="36" customHeight="1">
      <c r="A8" s="8" t="s">
        <v>670</v>
      </c>
      <c r="B8" s="9">
        <v>1010</v>
      </c>
      <c r="C8" s="114">
        <v>-6276651</v>
      </c>
      <c r="D8" s="114">
        <v>-7036760</v>
      </c>
      <c r="E8" s="114">
        <v>-6861848.311913892</v>
      </c>
      <c r="F8" s="114">
        <v>-7981889.507330654</v>
      </c>
      <c r="G8" s="114">
        <v>-1887732.7536453316</v>
      </c>
      <c r="H8" s="114">
        <v>-1877743.6532110027</v>
      </c>
      <c r="I8" s="114">
        <v>-1986828.1046085851</v>
      </c>
      <c r="J8" s="114">
        <v>-2229584.9958657343</v>
      </c>
      <c r="K8" s="103"/>
    </row>
    <row r="9" spans="1:11" s="2" customFormat="1" ht="128.25" customHeight="1">
      <c r="A9" s="8" t="s">
        <v>151</v>
      </c>
      <c r="B9" s="7">
        <v>1011</v>
      </c>
      <c r="C9" s="111">
        <v>-72115</v>
      </c>
      <c r="D9" s="111">
        <v>-82885</v>
      </c>
      <c r="E9" s="111">
        <v>-65595.52023558326</v>
      </c>
      <c r="F9" s="114">
        <v>-75004.38055595204</v>
      </c>
      <c r="G9" s="111">
        <v>-16554.74438134</v>
      </c>
      <c r="H9" s="111">
        <v>-19859.539711069978</v>
      </c>
      <c r="I9" s="111">
        <v>-20357.940392923527</v>
      </c>
      <c r="J9" s="111">
        <v>-18232.156070618537</v>
      </c>
      <c r="K9" s="175" t="s">
        <v>521</v>
      </c>
    </row>
    <row r="10" spans="1:11" s="2" customFormat="1" ht="55.5" customHeight="1">
      <c r="A10" s="8" t="s">
        <v>152</v>
      </c>
      <c r="B10" s="7">
        <v>1012</v>
      </c>
      <c r="C10" s="111">
        <v>-311801</v>
      </c>
      <c r="D10" s="111">
        <v>-372080</v>
      </c>
      <c r="E10" s="111">
        <v>-351532.31354038103</v>
      </c>
      <c r="F10" s="114">
        <v>-385565.7384233745</v>
      </c>
      <c r="G10" s="111">
        <v>-108982.24484079998</v>
      </c>
      <c r="H10" s="111">
        <v>-78979.91955729676</v>
      </c>
      <c r="I10" s="111">
        <v>-81218.52719344533</v>
      </c>
      <c r="J10" s="111">
        <v>-116385.04683183241</v>
      </c>
      <c r="K10" s="175" t="s">
        <v>380</v>
      </c>
    </row>
    <row r="11" spans="1:11" s="2" customFormat="1" ht="76.5" customHeight="1">
      <c r="A11" s="8" t="s">
        <v>153</v>
      </c>
      <c r="B11" s="7">
        <v>1013</v>
      </c>
      <c r="C11" s="111">
        <v>-85725</v>
      </c>
      <c r="D11" s="111">
        <v>-95038</v>
      </c>
      <c r="E11" s="111">
        <v>-87007.92017802647</v>
      </c>
      <c r="F11" s="114">
        <v>-94316.5854729807</v>
      </c>
      <c r="G11" s="111">
        <v>-31854.522676520006</v>
      </c>
      <c r="H11" s="111">
        <v>-15527.036353928874</v>
      </c>
      <c r="I11" s="111">
        <v>-17049.92396155559</v>
      </c>
      <c r="J11" s="111">
        <v>-29885.102480976228</v>
      </c>
      <c r="K11" s="175" t="s">
        <v>522</v>
      </c>
    </row>
    <row r="12" spans="1:11" s="2" customFormat="1" ht="19.5" customHeight="1">
      <c r="A12" s="8" t="s">
        <v>570</v>
      </c>
      <c r="B12" s="7">
        <v>1014</v>
      </c>
      <c r="C12" s="111">
        <v>-3490917</v>
      </c>
      <c r="D12" s="111">
        <v>-3780048</v>
      </c>
      <c r="E12" s="111">
        <v>-3861551.241305315</v>
      </c>
      <c r="F12" s="114">
        <v>-4466517.4</v>
      </c>
      <c r="G12" s="111">
        <v>-1063474.5</v>
      </c>
      <c r="H12" s="111">
        <v>-1068549.3</v>
      </c>
      <c r="I12" s="111">
        <v>-1125653</v>
      </c>
      <c r="J12" s="111">
        <v>-1208840.6</v>
      </c>
      <c r="K12" s="284" t="s">
        <v>61</v>
      </c>
    </row>
    <row r="13" spans="1:11" s="2" customFormat="1" ht="19.5" customHeight="1">
      <c r="A13" s="8" t="s">
        <v>571</v>
      </c>
      <c r="B13" s="7">
        <v>1015</v>
      </c>
      <c r="C13" s="111">
        <v>-869368</v>
      </c>
      <c r="D13" s="111">
        <v>-946463</v>
      </c>
      <c r="E13" s="111">
        <v>-964136.3609730529</v>
      </c>
      <c r="F13" s="114">
        <v>-1117539.9700079556</v>
      </c>
      <c r="G13" s="111">
        <v>-266255.6414948352</v>
      </c>
      <c r="H13" s="111">
        <v>-267528.21165978356</v>
      </c>
      <c r="I13" s="111">
        <v>-281808.04552638135</v>
      </c>
      <c r="J13" s="111">
        <v>-301948.0713269554</v>
      </c>
      <c r="K13" s="285"/>
    </row>
    <row r="14" spans="1:11" s="2" customFormat="1" ht="72.75" customHeight="1">
      <c r="A14" s="8" t="s">
        <v>452</v>
      </c>
      <c r="B14" s="7">
        <v>1016</v>
      </c>
      <c r="C14" s="111">
        <v>0</v>
      </c>
      <c r="D14" s="111">
        <v>0</v>
      </c>
      <c r="E14" s="111">
        <v>0</v>
      </c>
      <c r="F14" s="114">
        <v>0</v>
      </c>
      <c r="G14" s="111">
        <v>0</v>
      </c>
      <c r="H14" s="111">
        <v>0</v>
      </c>
      <c r="I14" s="111">
        <v>0</v>
      </c>
      <c r="J14" s="111">
        <v>0</v>
      </c>
      <c r="K14" s="176"/>
    </row>
    <row r="15" spans="1:11" s="2" customFormat="1" ht="40.5" customHeight="1">
      <c r="A15" s="8" t="s">
        <v>457</v>
      </c>
      <c r="B15" s="7">
        <v>1017</v>
      </c>
      <c r="C15" s="111">
        <v>-244276</v>
      </c>
      <c r="D15" s="111">
        <v>-250049</v>
      </c>
      <c r="E15" s="111">
        <v>-212906.701924536</v>
      </c>
      <c r="F15" s="114">
        <v>-284874.3674219852</v>
      </c>
      <c r="G15" s="111">
        <v>-59831.63357724478</v>
      </c>
      <c r="H15" s="111">
        <v>-68941.20019984599</v>
      </c>
      <c r="I15" s="111">
        <v>-78050.76682244721</v>
      </c>
      <c r="J15" s="111">
        <v>-78050.76682244721</v>
      </c>
      <c r="K15" s="175" t="s">
        <v>345</v>
      </c>
    </row>
    <row r="16" spans="1:11" s="2" customFormat="1" ht="32.25" customHeight="1">
      <c r="A16" s="8" t="s">
        <v>458</v>
      </c>
      <c r="B16" s="7">
        <v>1018</v>
      </c>
      <c r="C16" s="111">
        <v>-1202449</v>
      </c>
      <c r="D16" s="111">
        <v>-1510197</v>
      </c>
      <c r="E16" s="111">
        <v>-1319118.2537569974</v>
      </c>
      <c r="F16" s="114">
        <v>-1558071.0654484052</v>
      </c>
      <c r="G16" s="111">
        <v>-340779.4666745914</v>
      </c>
      <c r="H16" s="111">
        <v>-358358.4457290776</v>
      </c>
      <c r="I16" s="111">
        <v>-382689.900711832</v>
      </c>
      <c r="J16" s="111">
        <v>-476243.2523329043</v>
      </c>
      <c r="K16" s="177"/>
    </row>
    <row r="17" spans="1:11" s="2" customFormat="1" ht="73.5" customHeight="1">
      <c r="A17" s="159" t="s">
        <v>460</v>
      </c>
      <c r="B17" s="7" t="s">
        <v>461</v>
      </c>
      <c r="C17" s="111">
        <v>-61992</v>
      </c>
      <c r="D17" s="111">
        <v>-140936</v>
      </c>
      <c r="E17" s="111">
        <v>-123398.01798532996</v>
      </c>
      <c r="F17" s="114">
        <v>-140471.118617863</v>
      </c>
      <c r="G17" s="111">
        <v>-20976.133400000002</v>
      </c>
      <c r="H17" s="111">
        <v>-34414.66826425693</v>
      </c>
      <c r="I17" s="111">
        <v>-38072.048961332985</v>
      </c>
      <c r="J17" s="111">
        <v>-47008.267992273075</v>
      </c>
      <c r="K17" s="175" t="s">
        <v>362</v>
      </c>
    </row>
    <row r="18" spans="1:11" s="2" customFormat="1" ht="38.25" customHeight="1">
      <c r="A18" s="159" t="s">
        <v>462</v>
      </c>
      <c r="B18" s="7" t="s">
        <v>463</v>
      </c>
      <c r="C18" s="111">
        <v>-38877</v>
      </c>
      <c r="D18" s="111">
        <v>-50482</v>
      </c>
      <c r="E18" s="111">
        <v>-43546.04866071718</v>
      </c>
      <c r="F18" s="114">
        <v>-52255.2583928606</v>
      </c>
      <c r="G18" s="111">
        <v>-9313.707756</v>
      </c>
      <c r="H18" s="111">
        <v>-14112.403147989598</v>
      </c>
      <c r="I18" s="111">
        <v>-13714.47806793747</v>
      </c>
      <c r="J18" s="111">
        <v>-15114.669420933538</v>
      </c>
      <c r="K18" s="175" t="s">
        <v>564</v>
      </c>
    </row>
    <row r="19" spans="1:11" s="2" customFormat="1" ht="39" customHeight="1">
      <c r="A19" s="159" t="s">
        <v>464</v>
      </c>
      <c r="B19" s="7" t="s">
        <v>465</v>
      </c>
      <c r="C19" s="111">
        <v>-6542</v>
      </c>
      <c r="D19" s="111">
        <v>-3756</v>
      </c>
      <c r="E19" s="111">
        <v>-6681.609837098145</v>
      </c>
      <c r="F19" s="114">
        <v>-7242.86506341439</v>
      </c>
      <c r="G19" s="111">
        <v>-3593.53708324</v>
      </c>
      <c r="H19" s="111">
        <v>-844.8538893347152</v>
      </c>
      <c r="I19" s="111">
        <v>-1441.9111112764008</v>
      </c>
      <c r="J19" s="111">
        <v>-1362.5629795632733</v>
      </c>
      <c r="K19" s="175" t="s">
        <v>668</v>
      </c>
    </row>
    <row r="20" spans="1:11" s="2" customFormat="1" ht="72.75" customHeight="1">
      <c r="A20" s="159" t="s">
        <v>466</v>
      </c>
      <c r="B20" s="7" t="s">
        <v>467</v>
      </c>
      <c r="C20" s="111">
        <v>-9456</v>
      </c>
      <c r="D20" s="111">
        <v>-9849</v>
      </c>
      <c r="E20" s="111">
        <v>-7646.040353702599</v>
      </c>
      <c r="F20" s="114">
        <v>-25297.8234515347</v>
      </c>
      <c r="G20" s="111">
        <v>-3748.1536655145483</v>
      </c>
      <c r="H20" s="111">
        <v>-5683.04918839086</v>
      </c>
      <c r="I20" s="111">
        <v>-10389.56278622422</v>
      </c>
      <c r="J20" s="111">
        <v>-5477.057811405071</v>
      </c>
      <c r="K20" s="175" t="s">
        <v>334</v>
      </c>
    </row>
    <row r="21" spans="1:11" s="2" customFormat="1" ht="36.75" customHeight="1">
      <c r="A21" s="159" t="s">
        <v>468</v>
      </c>
      <c r="B21" s="7" t="s">
        <v>469</v>
      </c>
      <c r="C21" s="111">
        <v>-80266</v>
      </c>
      <c r="D21" s="111">
        <v>-73411</v>
      </c>
      <c r="E21" s="111">
        <v>-75136.69929470147</v>
      </c>
      <c r="F21" s="114">
        <v>-84632.932275787</v>
      </c>
      <c r="G21" s="111">
        <v>-20756.359619495983</v>
      </c>
      <c r="H21" s="111">
        <v>-20344.541907006045</v>
      </c>
      <c r="I21" s="111">
        <v>-20399.610656787467</v>
      </c>
      <c r="J21" s="111">
        <v>-23132.42009249751</v>
      </c>
      <c r="K21" s="175" t="s">
        <v>335</v>
      </c>
    </row>
    <row r="22" spans="1:11" s="2" customFormat="1" ht="28.5" customHeight="1">
      <c r="A22" s="159" t="s">
        <v>470</v>
      </c>
      <c r="B22" s="7" t="s">
        <v>471</v>
      </c>
      <c r="C22" s="111">
        <v>-46067</v>
      </c>
      <c r="D22" s="111">
        <v>-52457</v>
      </c>
      <c r="E22" s="111">
        <v>-51767.4380629803</v>
      </c>
      <c r="F22" s="114">
        <v>-56115.90286027064</v>
      </c>
      <c r="G22" s="111">
        <v>-14379.80906768</v>
      </c>
      <c r="H22" s="111">
        <v>-14211.518315173233</v>
      </c>
      <c r="I22" s="111">
        <v>-13884.109440708558</v>
      </c>
      <c r="J22" s="111">
        <v>-13640.466036708855</v>
      </c>
      <c r="K22" s="175" t="s">
        <v>663</v>
      </c>
    </row>
    <row r="23" spans="1:11" s="2" customFormat="1" ht="43.5" customHeight="1">
      <c r="A23" s="159" t="s">
        <v>99</v>
      </c>
      <c r="B23" s="7" t="s">
        <v>100</v>
      </c>
      <c r="C23" s="111">
        <v>-192838</v>
      </c>
      <c r="D23" s="111">
        <v>-224437</v>
      </c>
      <c r="E23" s="111">
        <v>-207623.50411411872</v>
      </c>
      <c r="F23" s="114">
        <v>-257980.12010894244</v>
      </c>
      <c r="G23" s="111">
        <v>-80641.11254799999</v>
      </c>
      <c r="H23" s="111">
        <v>-49442.13878688247</v>
      </c>
      <c r="I23" s="111">
        <v>-52886.11445942961</v>
      </c>
      <c r="J23" s="111">
        <v>-75010.75431463038</v>
      </c>
      <c r="K23" s="180" t="s">
        <v>62</v>
      </c>
    </row>
    <row r="24" spans="1:11" s="2" customFormat="1" ht="19.5" customHeight="1">
      <c r="A24" s="160" t="s">
        <v>547</v>
      </c>
      <c r="B24" s="7" t="s">
        <v>548</v>
      </c>
      <c r="C24" s="111">
        <v>-91307</v>
      </c>
      <c r="D24" s="111">
        <v>-125148</v>
      </c>
      <c r="E24" s="111">
        <v>-104387.23616948913</v>
      </c>
      <c r="F24" s="114">
        <v>-125264.68340338697</v>
      </c>
      <c r="G24" s="111">
        <v>-27179.074883999998</v>
      </c>
      <c r="H24" s="111">
        <v>-30580.36236839996</v>
      </c>
      <c r="I24" s="111">
        <v>-33739.02034442985</v>
      </c>
      <c r="J24" s="111">
        <v>-33766.22580655716</v>
      </c>
      <c r="K24" s="205"/>
    </row>
    <row r="25" spans="1:11" s="2" customFormat="1" ht="103.5" customHeight="1">
      <c r="A25" s="159" t="s">
        <v>549</v>
      </c>
      <c r="B25" s="7" t="s">
        <v>550</v>
      </c>
      <c r="C25" s="111">
        <v>-38683</v>
      </c>
      <c r="D25" s="111">
        <v>-46510</v>
      </c>
      <c r="E25" s="111">
        <v>-32196.490928057363</v>
      </c>
      <c r="F25" s="114">
        <v>-39655.789113668834</v>
      </c>
      <c r="G25" s="111">
        <v>-7656.260339999999</v>
      </c>
      <c r="H25" s="111">
        <v>-10666.509591222944</v>
      </c>
      <c r="I25" s="111">
        <v>-10666.509591222944</v>
      </c>
      <c r="J25" s="111">
        <v>-10666.509591222944</v>
      </c>
      <c r="K25" s="179" t="s">
        <v>145</v>
      </c>
    </row>
    <row r="26" spans="1:11" s="2" customFormat="1" ht="55.5" customHeight="1">
      <c r="A26" s="159" t="s">
        <v>551</v>
      </c>
      <c r="B26" s="7" t="s">
        <v>552</v>
      </c>
      <c r="C26" s="111">
        <v>-112027</v>
      </c>
      <c r="D26" s="111">
        <v>-144501</v>
      </c>
      <c r="E26" s="111">
        <v>-136946.22804999998</v>
      </c>
      <c r="F26" s="114">
        <v>-177252.19093399998</v>
      </c>
      <c r="G26" s="111">
        <v>-35213.345591994475</v>
      </c>
      <c r="H26" s="111">
        <v>-44081.62930102478</v>
      </c>
      <c r="I26" s="111">
        <v>-45292.39858847489</v>
      </c>
      <c r="J26" s="111">
        <v>-52664.817452505835</v>
      </c>
      <c r="K26" s="175" t="s">
        <v>60</v>
      </c>
    </row>
    <row r="27" spans="1:11" s="2" customFormat="1" ht="49.5" customHeight="1">
      <c r="A27" s="159" t="s">
        <v>553</v>
      </c>
      <c r="B27" s="7" t="s">
        <v>554</v>
      </c>
      <c r="C27" s="111">
        <v>-16455</v>
      </c>
      <c r="D27" s="111">
        <v>-17100</v>
      </c>
      <c r="E27" s="111">
        <v>-17666.171960000003</v>
      </c>
      <c r="F27" s="114">
        <v>-19150.13040464</v>
      </c>
      <c r="G27" s="111">
        <v>-4606.471083880001</v>
      </c>
      <c r="H27" s="111">
        <v>-4997.41340748</v>
      </c>
      <c r="I27" s="111">
        <v>-4372.7367058</v>
      </c>
      <c r="J27" s="111">
        <v>-5173.50920748</v>
      </c>
      <c r="K27" s="175" t="s">
        <v>122</v>
      </c>
    </row>
    <row r="28" spans="1:11" s="2" customFormat="1" ht="34.5" customHeight="1">
      <c r="A28" s="159" t="s">
        <v>555</v>
      </c>
      <c r="B28" s="7" t="s">
        <v>556</v>
      </c>
      <c r="C28" s="111">
        <v>-4595</v>
      </c>
      <c r="D28" s="111">
        <v>-4730</v>
      </c>
      <c r="E28" s="111">
        <v>-4351.077719995054</v>
      </c>
      <c r="F28" s="114">
        <v>-5296.2932639940655</v>
      </c>
      <c r="G28" s="111">
        <v>-797.022696</v>
      </c>
      <c r="H28" s="111">
        <v>-1499.7568559980218</v>
      </c>
      <c r="I28" s="111">
        <v>-1499.7568559980218</v>
      </c>
      <c r="J28" s="111">
        <v>-1499.7568559980218</v>
      </c>
      <c r="K28" s="103"/>
    </row>
    <row r="29" spans="1:11" s="2" customFormat="1" ht="34.5" customHeight="1">
      <c r="A29" s="159" t="s">
        <v>557</v>
      </c>
      <c r="B29" s="7" t="s">
        <v>558</v>
      </c>
      <c r="C29" s="111">
        <v>-414</v>
      </c>
      <c r="D29" s="111">
        <v>-488</v>
      </c>
      <c r="E29" s="111">
        <v>-529.4333262063682</v>
      </c>
      <c r="F29" s="114">
        <v>-573.9057256077032</v>
      </c>
      <c r="G29" s="111">
        <v>-56.273106639999995</v>
      </c>
      <c r="H29" s="111">
        <v>-132.61781479519095</v>
      </c>
      <c r="I29" s="111">
        <v>-140.39694716547928</v>
      </c>
      <c r="J29" s="111">
        <v>-244.61785700703294</v>
      </c>
      <c r="K29" s="175" t="s">
        <v>146</v>
      </c>
    </row>
    <row r="30" spans="1:11" s="2" customFormat="1" ht="64.5" customHeight="1">
      <c r="A30" s="159" t="s">
        <v>559</v>
      </c>
      <c r="B30" s="7" t="s">
        <v>560</v>
      </c>
      <c r="C30" s="111">
        <v>-36933</v>
      </c>
      <c r="D30" s="111">
        <v>-51056</v>
      </c>
      <c r="E30" s="111">
        <v>-45202.239033982645</v>
      </c>
      <c r="F30" s="114">
        <v>-54692.68684077917</v>
      </c>
      <c r="G30" s="111">
        <v>-10501.61547022636</v>
      </c>
      <c r="H30" s="111">
        <v>-14687.153260142006</v>
      </c>
      <c r="I30" s="111">
        <v>-14739.723907472579</v>
      </c>
      <c r="J30" s="111">
        <v>-14764.194202938224</v>
      </c>
      <c r="K30" s="175" t="s">
        <v>381</v>
      </c>
    </row>
    <row r="31" spans="1:11" s="2" customFormat="1" ht="137.25" customHeight="1">
      <c r="A31" s="159" t="s">
        <v>114</v>
      </c>
      <c r="B31" s="7" t="s">
        <v>115</v>
      </c>
      <c r="C31" s="111">
        <v>-286</v>
      </c>
      <c r="D31" s="111">
        <v>-1263</v>
      </c>
      <c r="E31" s="111">
        <v>-122.75485890239311</v>
      </c>
      <c r="F31" s="114">
        <v>-13305.513201265578</v>
      </c>
      <c r="G31" s="111">
        <v>-1073.42379692</v>
      </c>
      <c r="H31" s="111">
        <v>-1071.3174915605518</v>
      </c>
      <c r="I31" s="111">
        <v>-1077.2801592198718</v>
      </c>
      <c r="J31" s="111">
        <v>-10083.491753565155</v>
      </c>
      <c r="K31" s="175" t="s">
        <v>336</v>
      </c>
    </row>
    <row r="32" spans="1:11" s="2" customFormat="1" ht="56.25" customHeight="1">
      <c r="A32" s="159" t="s">
        <v>116</v>
      </c>
      <c r="B32" s="7" t="s">
        <v>117</v>
      </c>
      <c r="C32" s="111">
        <v>-533712</v>
      </c>
      <c r="D32" s="111">
        <v>-615416</v>
      </c>
      <c r="E32" s="111">
        <v>-502249.34944659803</v>
      </c>
      <c r="F32" s="114">
        <v>-552474.2843912579</v>
      </c>
      <c r="G32" s="111">
        <v>-114405.61</v>
      </c>
      <c r="H32" s="111">
        <v>-125445.006899387</v>
      </c>
      <c r="I32" s="111">
        <v>-136167.67778998482</v>
      </c>
      <c r="J32" s="111">
        <v>-176455.9897018861</v>
      </c>
      <c r="K32" s="175" t="s">
        <v>10</v>
      </c>
    </row>
    <row r="33" spans="1:11" s="2" customFormat="1" ht="56.25" customHeight="1">
      <c r="A33" s="159" t="s">
        <v>118</v>
      </c>
      <c r="B33" s="7" t="s">
        <v>119</v>
      </c>
      <c r="C33" s="111">
        <v>-851</v>
      </c>
      <c r="D33" s="111">
        <v>-801</v>
      </c>
      <c r="E33" s="111">
        <v>-791.4461998562809</v>
      </c>
      <c r="F33" s="114">
        <v>-857.9276806442085</v>
      </c>
      <c r="G33" s="111">
        <v>-134.16981276</v>
      </c>
      <c r="H33" s="111">
        <v>-182.81720870965384</v>
      </c>
      <c r="I33" s="111">
        <v>-283.42767396728016</v>
      </c>
      <c r="J33" s="111">
        <v>-257.51298520727454</v>
      </c>
      <c r="K33" s="175" t="s">
        <v>346</v>
      </c>
    </row>
    <row r="34" spans="1:11" s="2" customFormat="1" ht="54.75" customHeight="1">
      <c r="A34" s="159" t="s">
        <v>195</v>
      </c>
      <c r="B34" s="7" t="s">
        <v>156</v>
      </c>
      <c r="C34" s="111">
        <v>-1736</v>
      </c>
      <c r="D34" s="111">
        <v>-1192</v>
      </c>
      <c r="E34" s="111">
        <v>-1135.9063670519417</v>
      </c>
      <c r="F34" s="114">
        <v>-1372.6030141038832</v>
      </c>
      <c r="G34" s="111">
        <v>-285.05088000000006</v>
      </c>
      <c r="H34" s="111">
        <v>-351.0739513679611</v>
      </c>
      <c r="I34" s="111">
        <v>-359.4424313679611</v>
      </c>
      <c r="J34" s="111">
        <v>-377.0357513679611</v>
      </c>
      <c r="K34" s="175" t="s">
        <v>382</v>
      </c>
    </row>
    <row r="35" spans="1:11" s="2" customFormat="1" ht="30" customHeight="1">
      <c r="A35" s="159" t="s">
        <v>157</v>
      </c>
      <c r="B35" s="7" t="s">
        <v>158</v>
      </c>
      <c r="C35" s="111">
        <v>-20719</v>
      </c>
      <c r="D35" s="111">
        <v>-71812</v>
      </c>
      <c r="E35" s="111">
        <v>-62127.79755769926</v>
      </c>
      <c r="F35" s="114">
        <v>-69443.72010777125</v>
      </c>
      <c r="G35" s="111">
        <v>-12641.41075624</v>
      </c>
      <c r="H35" s="111">
        <v>-16189.976448355641</v>
      </c>
      <c r="I35" s="111">
        <v>-17302.71457746152</v>
      </c>
      <c r="J35" s="111">
        <v>-23309.618325714095</v>
      </c>
      <c r="K35" s="8" t="s">
        <v>523</v>
      </c>
    </row>
    <row r="36" spans="1:11" s="2" customFormat="1" ht="54.75" customHeight="1">
      <c r="A36" s="159" t="s">
        <v>242</v>
      </c>
      <c r="B36" s="7" t="s">
        <v>67</v>
      </c>
      <c r="C36" s="111">
        <v>0</v>
      </c>
      <c r="D36" s="111">
        <v>0</v>
      </c>
      <c r="E36" s="111"/>
      <c r="F36" s="114"/>
      <c r="G36" s="111"/>
      <c r="H36" s="111"/>
      <c r="I36" s="111"/>
      <c r="J36" s="111"/>
      <c r="K36" s="8"/>
    </row>
    <row r="37" spans="1:11" s="5" customFormat="1" ht="32.25" customHeight="1">
      <c r="A37" s="10" t="s">
        <v>612</v>
      </c>
      <c r="B37" s="11">
        <v>1020</v>
      </c>
      <c r="C37" s="142">
        <v>537717</v>
      </c>
      <c r="D37" s="142">
        <v>1518254</v>
      </c>
      <c r="E37" s="142">
        <v>1289198.0827761088</v>
      </c>
      <c r="F37" s="142">
        <v>1700542.1923418343</v>
      </c>
      <c r="G37" s="142">
        <v>388895.59845958836</v>
      </c>
      <c r="H37" s="142">
        <v>390671.68630642677</v>
      </c>
      <c r="I37" s="142">
        <v>430288.8926418647</v>
      </c>
      <c r="J37" s="142">
        <v>490686.0149339554</v>
      </c>
      <c r="K37" s="106"/>
    </row>
    <row r="38" spans="1:11" ht="32.25" customHeight="1">
      <c r="A38" s="8" t="s">
        <v>403</v>
      </c>
      <c r="B38" s="9">
        <v>1030</v>
      </c>
      <c r="C38" s="114">
        <v>-967144</v>
      </c>
      <c r="D38" s="114">
        <v>-1204778</v>
      </c>
      <c r="E38" s="114">
        <v>-1216251.0445355559</v>
      </c>
      <c r="F38" s="114">
        <v>-1355469.7961162445</v>
      </c>
      <c r="G38" s="114">
        <v>-306568.45581293263</v>
      </c>
      <c r="H38" s="114">
        <v>-315287.86779790267</v>
      </c>
      <c r="I38" s="114">
        <v>-353246.6240556405</v>
      </c>
      <c r="J38" s="114">
        <v>-380366.8484497687</v>
      </c>
      <c r="K38" s="103"/>
    </row>
    <row r="39" spans="1:11" ht="44.25" customHeight="1">
      <c r="A39" s="8" t="s">
        <v>89</v>
      </c>
      <c r="B39" s="9">
        <v>1031</v>
      </c>
      <c r="C39" s="111">
        <v>-2883</v>
      </c>
      <c r="D39" s="111">
        <v>-2752.6487618893902</v>
      </c>
      <c r="E39" s="111">
        <v>-2823.4756600321257</v>
      </c>
      <c r="F39" s="114">
        <v>-3249.461217347419</v>
      </c>
      <c r="G39" s="111">
        <v>-763.0903720000001</v>
      </c>
      <c r="H39" s="111">
        <v>-824.5229919978335</v>
      </c>
      <c r="I39" s="111">
        <v>-795.3803270797105</v>
      </c>
      <c r="J39" s="111">
        <v>-866.4675262698747</v>
      </c>
      <c r="K39" s="103" t="s">
        <v>155</v>
      </c>
    </row>
    <row r="40" spans="1:11" ht="30.75" customHeight="1">
      <c r="A40" s="8" t="s">
        <v>390</v>
      </c>
      <c r="B40" s="9">
        <v>1032</v>
      </c>
      <c r="C40" s="111">
        <v>0</v>
      </c>
      <c r="D40" s="111">
        <v>0</v>
      </c>
      <c r="E40" s="111">
        <v>0</v>
      </c>
      <c r="F40" s="114">
        <v>0</v>
      </c>
      <c r="G40" s="111">
        <v>0</v>
      </c>
      <c r="H40" s="111">
        <v>0</v>
      </c>
      <c r="I40" s="111">
        <v>0</v>
      </c>
      <c r="J40" s="111">
        <v>0</v>
      </c>
      <c r="K40" s="176"/>
    </row>
    <row r="41" spans="1:11" ht="30.75" customHeight="1">
      <c r="A41" s="8" t="s">
        <v>130</v>
      </c>
      <c r="B41" s="9">
        <v>1033</v>
      </c>
      <c r="C41" s="111">
        <v>0</v>
      </c>
      <c r="D41" s="111">
        <v>0</v>
      </c>
      <c r="E41" s="111">
        <v>0</v>
      </c>
      <c r="F41" s="114">
        <v>0</v>
      </c>
      <c r="G41" s="111">
        <v>0</v>
      </c>
      <c r="H41" s="111">
        <v>0</v>
      </c>
      <c r="I41" s="111">
        <v>0</v>
      </c>
      <c r="J41" s="111">
        <v>0</v>
      </c>
      <c r="K41" s="176"/>
    </row>
    <row r="42" spans="1:11" ht="34.5" customHeight="1">
      <c r="A42" s="8" t="s">
        <v>610</v>
      </c>
      <c r="B42" s="9">
        <v>1034</v>
      </c>
      <c r="C42" s="111">
        <v>0</v>
      </c>
      <c r="D42" s="111">
        <v>0</v>
      </c>
      <c r="E42" s="111">
        <v>0</v>
      </c>
      <c r="F42" s="114">
        <v>-1370</v>
      </c>
      <c r="G42" s="111">
        <v>-1370</v>
      </c>
      <c r="H42" s="111">
        <v>0</v>
      </c>
      <c r="I42" s="111">
        <v>0</v>
      </c>
      <c r="J42" s="111">
        <v>0</v>
      </c>
      <c r="K42" s="103" t="s">
        <v>337</v>
      </c>
    </row>
    <row r="43" spans="1:11" ht="75" customHeight="1">
      <c r="A43" s="8" t="s">
        <v>611</v>
      </c>
      <c r="B43" s="9">
        <v>1035</v>
      </c>
      <c r="C43" s="111">
        <v>-6832</v>
      </c>
      <c r="D43" s="111">
        <v>-3708</v>
      </c>
      <c r="E43" s="111">
        <v>-3708.83</v>
      </c>
      <c r="F43" s="114">
        <v>-4019.82972</v>
      </c>
      <c r="G43" s="111">
        <v>0</v>
      </c>
      <c r="H43" s="111">
        <v>0</v>
      </c>
      <c r="I43" s="111">
        <v>-4019.82972</v>
      </c>
      <c r="J43" s="111">
        <v>0</v>
      </c>
      <c r="K43" s="180" t="s">
        <v>640</v>
      </c>
    </row>
    <row r="44" spans="1:11" s="2" customFormat="1" ht="58.5" customHeight="1">
      <c r="A44" s="8" t="s">
        <v>223</v>
      </c>
      <c r="B44" s="9">
        <v>1036</v>
      </c>
      <c r="C44" s="111">
        <v>-6019</v>
      </c>
      <c r="D44" s="111">
        <v>-6600</v>
      </c>
      <c r="E44" s="111">
        <v>-5587.106463663531</v>
      </c>
      <c r="F44" s="114">
        <v>-6704.827756396238</v>
      </c>
      <c r="G44" s="111">
        <v>-1023.7362480000002</v>
      </c>
      <c r="H44" s="111">
        <v>-1893.6971694654126</v>
      </c>
      <c r="I44" s="111">
        <v>-1893.6971694654126</v>
      </c>
      <c r="J44" s="111">
        <v>-1893.6971694654126</v>
      </c>
      <c r="K44" s="180" t="s">
        <v>698</v>
      </c>
    </row>
    <row r="45" spans="1:11" s="2" customFormat="1" ht="111" customHeight="1">
      <c r="A45" s="8" t="s">
        <v>224</v>
      </c>
      <c r="B45" s="9">
        <v>1037</v>
      </c>
      <c r="C45" s="111">
        <v>-3621</v>
      </c>
      <c r="D45" s="111">
        <v>-1874</v>
      </c>
      <c r="E45" s="111">
        <v>-5033.875548975346</v>
      </c>
      <c r="F45" s="114">
        <v>-5040.850658770415</v>
      </c>
      <c r="G45" s="111">
        <v>-907.376524</v>
      </c>
      <c r="H45" s="111">
        <v>-1377.8247115901383</v>
      </c>
      <c r="I45" s="111">
        <v>-1377.8247115901383</v>
      </c>
      <c r="J45" s="111">
        <v>-1377.8247115901383</v>
      </c>
      <c r="K45" s="180" t="s">
        <v>699</v>
      </c>
    </row>
    <row r="46" spans="1:11" s="2" customFormat="1" ht="24" customHeight="1">
      <c r="A46" s="8" t="s">
        <v>480</v>
      </c>
      <c r="B46" s="9">
        <v>1038</v>
      </c>
      <c r="C46" s="111">
        <v>-628254</v>
      </c>
      <c r="D46" s="111">
        <v>-753785.3512381107</v>
      </c>
      <c r="E46" s="111">
        <v>-789820.5791411987</v>
      </c>
      <c r="F46" s="114">
        <v>-899684.9</v>
      </c>
      <c r="G46" s="111">
        <v>-207795.3</v>
      </c>
      <c r="H46" s="111">
        <v>-208274.3</v>
      </c>
      <c r="I46" s="111">
        <v>-233508.7</v>
      </c>
      <c r="J46" s="111">
        <v>-250106.6</v>
      </c>
      <c r="K46" s="284" t="s">
        <v>472</v>
      </c>
    </row>
    <row r="47" spans="1:11" s="2" customFormat="1" ht="24" customHeight="1">
      <c r="A47" s="8" t="s">
        <v>481</v>
      </c>
      <c r="B47" s="9">
        <v>1039</v>
      </c>
      <c r="C47" s="111">
        <v>-96750</v>
      </c>
      <c r="D47" s="111">
        <v>-164827</v>
      </c>
      <c r="E47" s="111">
        <v>-162414.9617048467</v>
      </c>
      <c r="F47" s="114">
        <v>-185273.36740000002</v>
      </c>
      <c r="G47" s="111">
        <v>-42792.061799999996</v>
      </c>
      <c r="H47" s="111">
        <v>-42889.2778</v>
      </c>
      <c r="I47" s="111">
        <v>-48086.80820000001</v>
      </c>
      <c r="J47" s="111">
        <v>-51505.21960000001</v>
      </c>
      <c r="K47" s="285"/>
    </row>
    <row r="48" spans="1:11" s="2" customFormat="1" ht="42" customHeight="1">
      <c r="A48" s="8" t="s">
        <v>482</v>
      </c>
      <c r="B48" s="9">
        <v>1040</v>
      </c>
      <c r="C48" s="111">
        <v>-16177</v>
      </c>
      <c r="D48" s="111">
        <v>-19683</v>
      </c>
      <c r="E48" s="111">
        <v>-17681.583955763974</v>
      </c>
      <c r="F48" s="114">
        <v>-23692.19364806392</v>
      </c>
      <c r="G48" s="111">
        <v>-4972.030182926702</v>
      </c>
      <c r="H48" s="111">
        <v>-5732.8447661981245</v>
      </c>
      <c r="I48" s="111">
        <v>-6493.659349469546</v>
      </c>
      <c r="J48" s="111">
        <v>-6493.659349469546</v>
      </c>
      <c r="K48" s="175" t="s">
        <v>345</v>
      </c>
    </row>
    <row r="49" spans="1:11" s="2" customFormat="1" ht="60" customHeight="1">
      <c r="A49" s="8" t="s">
        <v>672</v>
      </c>
      <c r="B49" s="9">
        <v>1041</v>
      </c>
      <c r="C49" s="111">
        <v>0</v>
      </c>
      <c r="D49" s="111">
        <v>0</v>
      </c>
      <c r="E49" s="111">
        <v>0</v>
      </c>
      <c r="F49" s="114">
        <v>0</v>
      </c>
      <c r="G49" s="111">
        <v>0</v>
      </c>
      <c r="H49" s="111">
        <v>0</v>
      </c>
      <c r="I49" s="111">
        <v>0</v>
      </c>
      <c r="J49" s="111">
        <v>0</v>
      </c>
      <c r="K49" s="181"/>
    </row>
    <row r="50" spans="1:11" s="2" customFormat="1" ht="38.25" customHeight="1">
      <c r="A50" s="8" t="s">
        <v>673</v>
      </c>
      <c r="B50" s="9">
        <v>1042</v>
      </c>
      <c r="C50" s="111">
        <v>-2614</v>
      </c>
      <c r="D50" s="111">
        <v>0</v>
      </c>
      <c r="E50" s="111">
        <v>-2067.839271097607</v>
      </c>
      <c r="F50" s="114">
        <v>-1069.1</v>
      </c>
      <c r="G50" s="111">
        <v>-236.8</v>
      </c>
      <c r="H50" s="111">
        <v>-201.4</v>
      </c>
      <c r="I50" s="111">
        <v>-301.8</v>
      </c>
      <c r="J50" s="111">
        <v>-329.1</v>
      </c>
      <c r="K50" s="103" t="s">
        <v>338</v>
      </c>
    </row>
    <row r="51" spans="1:11" s="2" customFormat="1" ht="39" customHeight="1">
      <c r="A51" s="8" t="s">
        <v>341</v>
      </c>
      <c r="B51" s="9">
        <v>1043</v>
      </c>
      <c r="C51" s="111">
        <v>0</v>
      </c>
      <c r="D51" s="111">
        <v>0</v>
      </c>
      <c r="E51" s="111">
        <v>0</v>
      </c>
      <c r="F51" s="114">
        <v>0</v>
      </c>
      <c r="G51" s="111">
        <v>0</v>
      </c>
      <c r="H51" s="111">
        <v>0</v>
      </c>
      <c r="I51" s="111">
        <v>0</v>
      </c>
      <c r="J51" s="111">
        <v>0</v>
      </c>
      <c r="K51" s="182"/>
    </row>
    <row r="52" spans="1:11" s="2" customFormat="1" ht="18.75" customHeight="1">
      <c r="A52" s="8" t="s">
        <v>342</v>
      </c>
      <c r="B52" s="9">
        <v>1044</v>
      </c>
      <c r="C52" s="111">
        <v>-2</v>
      </c>
      <c r="D52" s="111">
        <v>0</v>
      </c>
      <c r="E52" s="111">
        <v>0</v>
      </c>
      <c r="F52" s="114">
        <v>0</v>
      </c>
      <c r="G52" s="111">
        <v>0</v>
      </c>
      <c r="H52" s="111">
        <v>0</v>
      </c>
      <c r="I52" s="111">
        <v>0</v>
      </c>
      <c r="J52" s="111">
        <v>0</v>
      </c>
      <c r="K52" s="182"/>
    </row>
    <row r="53" spans="1:11" s="2" customFormat="1" ht="130.5" customHeight="1">
      <c r="A53" s="8" t="s">
        <v>132</v>
      </c>
      <c r="B53" s="9">
        <v>1045</v>
      </c>
      <c r="C53" s="111">
        <v>-4016</v>
      </c>
      <c r="D53" s="111">
        <v>-7364</v>
      </c>
      <c r="E53" s="111">
        <v>-5985.34801</v>
      </c>
      <c r="F53" s="114">
        <v>-8978.022014999999</v>
      </c>
      <c r="G53" s="111">
        <v>-655.8345</v>
      </c>
      <c r="H53" s="111">
        <v>-2724.062505</v>
      </c>
      <c r="I53" s="111">
        <v>-2724.062505</v>
      </c>
      <c r="J53" s="111">
        <v>-2874.062505</v>
      </c>
      <c r="K53" s="183" t="s">
        <v>643</v>
      </c>
    </row>
    <row r="54" spans="1:11" s="2" customFormat="1" ht="168.75" customHeight="1">
      <c r="A54" s="8" t="s">
        <v>343</v>
      </c>
      <c r="B54" s="9">
        <v>1046</v>
      </c>
      <c r="C54" s="111">
        <v>-1288</v>
      </c>
      <c r="D54" s="111">
        <v>-2432</v>
      </c>
      <c r="E54" s="111">
        <v>-2100.02661</v>
      </c>
      <c r="F54" s="114">
        <v>-2276.4288452400006</v>
      </c>
      <c r="G54" s="111">
        <v>-306.32388524000004</v>
      </c>
      <c r="H54" s="111">
        <v>-644.0477600000002</v>
      </c>
      <c r="I54" s="111">
        <v>-646.1724</v>
      </c>
      <c r="J54" s="111">
        <v>-679.8848</v>
      </c>
      <c r="K54" s="180" t="s">
        <v>519</v>
      </c>
    </row>
    <row r="55" spans="1:11" s="2" customFormat="1" ht="18" customHeight="1">
      <c r="A55" s="8" t="s">
        <v>344</v>
      </c>
      <c r="B55" s="9">
        <v>1047</v>
      </c>
      <c r="C55" s="111">
        <v>-496</v>
      </c>
      <c r="D55" s="111">
        <v>-1118</v>
      </c>
      <c r="E55" s="111">
        <v>-1178.75994</v>
      </c>
      <c r="F55" s="114">
        <v>-1277.77577496</v>
      </c>
      <c r="G55" s="111">
        <v>-121.74397496</v>
      </c>
      <c r="H55" s="111">
        <v>-324.96152</v>
      </c>
      <c r="I55" s="111">
        <v>-405.93632</v>
      </c>
      <c r="J55" s="111">
        <v>-425.1339600000001</v>
      </c>
      <c r="K55" s="180"/>
    </row>
    <row r="56" spans="1:11" s="2" customFormat="1" ht="37.5" customHeight="1">
      <c r="A56" s="8" t="s">
        <v>181</v>
      </c>
      <c r="B56" s="9">
        <v>1048</v>
      </c>
      <c r="C56" s="111">
        <v>0</v>
      </c>
      <c r="D56" s="111">
        <v>0</v>
      </c>
      <c r="E56" s="111">
        <v>0</v>
      </c>
      <c r="F56" s="114">
        <v>0</v>
      </c>
      <c r="G56" s="111">
        <v>0</v>
      </c>
      <c r="H56" s="111">
        <v>0</v>
      </c>
      <c r="I56" s="111">
        <v>0</v>
      </c>
      <c r="J56" s="111">
        <v>0</v>
      </c>
      <c r="K56" s="178"/>
    </row>
    <row r="57" spans="1:11" s="2" customFormat="1" ht="40.5" customHeight="1">
      <c r="A57" s="8" t="s">
        <v>243</v>
      </c>
      <c r="B57" s="9">
        <v>1049</v>
      </c>
      <c r="C57" s="111">
        <v>-127</v>
      </c>
      <c r="D57" s="111">
        <v>-200</v>
      </c>
      <c r="E57" s="111">
        <v>-12.748223793631823</v>
      </c>
      <c r="F57" s="114">
        <v>-13.819074592296898</v>
      </c>
      <c r="G57" s="111">
        <v>-1.355</v>
      </c>
      <c r="H57" s="111">
        <v>-3.193304044809063</v>
      </c>
      <c r="I57" s="111">
        <v>-3.3806177545207663</v>
      </c>
      <c r="J57" s="111">
        <v>-5.8901527929670685</v>
      </c>
      <c r="K57" s="183" t="s">
        <v>409</v>
      </c>
    </row>
    <row r="58" spans="1:11" s="2" customFormat="1" ht="57.75" customHeight="1">
      <c r="A58" s="8" t="s">
        <v>503</v>
      </c>
      <c r="B58" s="9">
        <v>1050</v>
      </c>
      <c r="C58" s="111">
        <v>0</v>
      </c>
      <c r="D58" s="111">
        <v>0</v>
      </c>
      <c r="E58" s="111">
        <v>0</v>
      </c>
      <c r="F58" s="114">
        <v>0</v>
      </c>
      <c r="G58" s="111">
        <v>0</v>
      </c>
      <c r="H58" s="111">
        <v>0</v>
      </c>
      <c r="I58" s="111">
        <v>0</v>
      </c>
      <c r="J58" s="111">
        <v>0</v>
      </c>
      <c r="K58" s="182"/>
    </row>
    <row r="59" spans="1:11" s="2" customFormat="1" ht="19.5" customHeight="1">
      <c r="A59" s="8" t="s">
        <v>244</v>
      </c>
      <c r="B59" s="6" t="s">
        <v>431</v>
      </c>
      <c r="C59" s="111">
        <v>0</v>
      </c>
      <c r="D59" s="111">
        <v>0</v>
      </c>
      <c r="E59" s="111">
        <v>0</v>
      </c>
      <c r="F59" s="114">
        <v>0</v>
      </c>
      <c r="G59" s="111">
        <v>0</v>
      </c>
      <c r="H59" s="111">
        <v>0</v>
      </c>
      <c r="I59" s="111">
        <v>0</v>
      </c>
      <c r="J59" s="111">
        <v>0</v>
      </c>
      <c r="K59" s="182"/>
    </row>
    <row r="60" spans="1:11" s="2" customFormat="1" ht="19.5" customHeight="1">
      <c r="A60" s="8" t="s">
        <v>659</v>
      </c>
      <c r="B60" s="9">
        <v>1051</v>
      </c>
      <c r="C60" s="111">
        <v>-198065</v>
      </c>
      <c r="D60" s="111">
        <v>-240434</v>
      </c>
      <c r="E60" s="111">
        <v>-217835.91000618454</v>
      </c>
      <c r="F60" s="114">
        <v>-212819.2200058742</v>
      </c>
      <c r="G60" s="111">
        <v>-45622.80332580594</v>
      </c>
      <c r="H60" s="111">
        <v>-50397.73526960633</v>
      </c>
      <c r="I60" s="111">
        <v>-52989.372735281184</v>
      </c>
      <c r="J60" s="111">
        <v>-63809.30867518075</v>
      </c>
      <c r="K60" s="176"/>
    </row>
    <row r="61" spans="1:11" s="2" customFormat="1" ht="60.75" customHeight="1">
      <c r="A61" s="159" t="s">
        <v>159</v>
      </c>
      <c r="B61" s="6" t="s">
        <v>349</v>
      </c>
      <c r="C61" s="111">
        <v>-1966</v>
      </c>
      <c r="D61" s="111">
        <v>-2333</v>
      </c>
      <c r="E61" s="111">
        <v>-690.3294067164691</v>
      </c>
      <c r="F61" s="114">
        <v>-748.3170768806525</v>
      </c>
      <c r="G61" s="111">
        <v>-252.73691976000006</v>
      </c>
      <c r="H61" s="111">
        <v>-123.1930354425338</v>
      </c>
      <c r="I61" s="111">
        <v>-135.27577568638478</v>
      </c>
      <c r="J61" s="111">
        <v>-237.11134599173386</v>
      </c>
      <c r="K61" s="175" t="s">
        <v>63</v>
      </c>
    </row>
    <row r="62" spans="1:11" s="2" customFormat="1" ht="30" customHeight="1">
      <c r="A62" s="159" t="s">
        <v>160</v>
      </c>
      <c r="B62" s="6" t="s">
        <v>350</v>
      </c>
      <c r="C62" s="111">
        <v>-3275</v>
      </c>
      <c r="D62" s="111">
        <v>-884</v>
      </c>
      <c r="E62" s="111">
        <v>-3216.5618708829916</v>
      </c>
      <c r="F62" s="114">
        <v>-3300.164317815168</v>
      </c>
      <c r="G62" s="111">
        <v>-732.4848153599996</v>
      </c>
      <c r="H62" s="111">
        <v>-831.5199684625277</v>
      </c>
      <c r="I62" s="111">
        <v>-899.5629376823281</v>
      </c>
      <c r="J62" s="111">
        <v>-836.5965963103124</v>
      </c>
      <c r="K62" s="288"/>
    </row>
    <row r="63" spans="1:11" s="2" customFormat="1" ht="30" customHeight="1">
      <c r="A63" s="159" t="s">
        <v>462</v>
      </c>
      <c r="B63" s="6" t="s">
        <v>351</v>
      </c>
      <c r="C63" s="111">
        <v>-326</v>
      </c>
      <c r="D63" s="111">
        <v>-223</v>
      </c>
      <c r="E63" s="111">
        <v>-89.26951822100287</v>
      </c>
      <c r="F63" s="114">
        <v>-107.12342186520344</v>
      </c>
      <c r="G63" s="111">
        <v>-22.182479999999995</v>
      </c>
      <c r="H63" s="111">
        <v>-31.62115314317456</v>
      </c>
      <c r="I63" s="111">
        <v>-26.581839995379962</v>
      </c>
      <c r="J63" s="111">
        <v>-26.737948726648927</v>
      </c>
      <c r="K63" s="289"/>
    </row>
    <row r="64" spans="1:11" s="2" customFormat="1" ht="30" customHeight="1">
      <c r="A64" s="159" t="s">
        <v>464</v>
      </c>
      <c r="B64" s="6" t="s">
        <v>352</v>
      </c>
      <c r="C64" s="111">
        <v>-5</v>
      </c>
      <c r="D64" s="111">
        <v>-3</v>
      </c>
      <c r="E64" s="111">
        <v>-0.28015802272085866</v>
      </c>
      <c r="F64" s="114">
        <v>-0.3036912966294108</v>
      </c>
      <c r="G64" s="111">
        <v>-0.150676</v>
      </c>
      <c r="H64" s="111">
        <v>-0.03542448614851143</v>
      </c>
      <c r="I64" s="111">
        <v>-0.06045892767211853</v>
      </c>
      <c r="J64" s="111">
        <v>-0.05713188280878083</v>
      </c>
      <c r="K64" s="175" t="s">
        <v>449</v>
      </c>
    </row>
    <row r="65" spans="1:11" s="2" customFormat="1" ht="52.5" customHeight="1">
      <c r="A65" s="159" t="s">
        <v>433</v>
      </c>
      <c r="B65" s="6" t="s">
        <v>353</v>
      </c>
      <c r="C65" s="111">
        <v>-304</v>
      </c>
      <c r="D65" s="111">
        <v>-210</v>
      </c>
      <c r="E65" s="111">
        <v>-276.233768204202</v>
      </c>
      <c r="F65" s="114">
        <v>-1236.1252393268478</v>
      </c>
      <c r="G65" s="111">
        <v>-159.25352892854264</v>
      </c>
      <c r="H65" s="111">
        <v>-253.91475779429982</v>
      </c>
      <c r="I65" s="111">
        <v>-551.7425868591114</v>
      </c>
      <c r="J65" s="111">
        <v>-271.2143657448939</v>
      </c>
      <c r="K65" s="175" t="s">
        <v>788</v>
      </c>
    </row>
    <row r="66" spans="1:11" s="2" customFormat="1" ht="69" customHeight="1">
      <c r="A66" s="159" t="s">
        <v>468</v>
      </c>
      <c r="B66" s="6" t="s">
        <v>354</v>
      </c>
      <c r="C66" s="111">
        <v>-13323</v>
      </c>
      <c r="D66" s="111">
        <v>-10917</v>
      </c>
      <c r="E66" s="111">
        <v>-12480.273945298542</v>
      </c>
      <c r="F66" s="114">
        <v>-14057.6068620332</v>
      </c>
      <c r="G66" s="111">
        <v>-3212.5374474832056</v>
      </c>
      <c r="H66" s="111">
        <v>-2945.7435791174225</v>
      </c>
      <c r="I66" s="111">
        <v>-3606.8667273794636</v>
      </c>
      <c r="J66" s="111">
        <v>-4292.459108053111</v>
      </c>
      <c r="K66" s="175" t="s">
        <v>339</v>
      </c>
    </row>
    <row r="67" spans="1:11" s="2" customFormat="1" ht="30" customHeight="1">
      <c r="A67" s="159" t="s">
        <v>470</v>
      </c>
      <c r="B67" s="6" t="s">
        <v>355</v>
      </c>
      <c r="C67" s="111">
        <v>-28022</v>
      </c>
      <c r="D67" s="111">
        <v>-33474</v>
      </c>
      <c r="E67" s="111">
        <v>-29965.412037019694</v>
      </c>
      <c r="F67" s="114">
        <v>-32482.50664812935</v>
      </c>
      <c r="G67" s="111">
        <v>-8404.108781919997</v>
      </c>
      <c r="H67" s="111">
        <v>-8104.29865450677</v>
      </c>
      <c r="I67" s="111">
        <v>-8018.845034331441</v>
      </c>
      <c r="J67" s="111">
        <v>-7955.254177371145</v>
      </c>
      <c r="K67" s="175" t="s">
        <v>663</v>
      </c>
    </row>
    <row r="68" spans="1:11" s="2" customFormat="1" ht="38.25" customHeight="1">
      <c r="A68" s="159" t="s">
        <v>99</v>
      </c>
      <c r="B68" s="6" t="s">
        <v>356</v>
      </c>
      <c r="C68" s="111">
        <v>-1989</v>
      </c>
      <c r="D68" s="111">
        <v>-2037</v>
      </c>
      <c r="E68" s="111">
        <v>-1053.3498053241626</v>
      </c>
      <c r="F68" s="114">
        <v>-1264.019766388995</v>
      </c>
      <c r="G68" s="111">
        <v>-597.054744</v>
      </c>
      <c r="H68" s="111">
        <v>-131.38375789060785</v>
      </c>
      <c r="I68" s="111">
        <v>-100.84545677583652</v>
      </c>
      <c r="J68" s="111">
        <v>-434.73580772255076</v>
      </c>
      <c r="K68" s="175" t="s">
        <v>664</v>
      </c>
    </row>
    <row r="69" spans="1:11" s="2" customFormat="1" ht="95.25" customHeight="1">
      <c r="A69" s="159" t="s">
        <v>559</v>
      </c>
      <c r="B69" s="6" t="s">
        <v>357</v>
      </c>
      <c r="C69" s="111">
        <v>-542</v>
      </c>
      <c r="D69" s="111">
        <v>-1186</v>
      </c>
      <c r="E69" s="111">
        <v>-1766.072756597305</v>
      </c>
      <c r="F69" s="114">
        <v>-1669.2873079167657</v>
      </c>
      <c r="G69" s="111">
        <v>-142.00249777364056</v>
      </c>
      <c r="H69" s="111">
        <v>-519.0640920899707</v>
      </c>
      <c r="I69" s="111">
        <v>-504.31690475940076</v>
      </c>
      <c r="J69" s="111">
        <v>-503.9038132937536</v>
      </c>
      <c r="K69" s="175" t="s">
        <v>502</v>
      </c>
    </row>
    <row r="70" spans="1:11" s="2" customFormat="1" ht="43.5" customHeight="1">
      <c r="A70" s="159" t="s">
        <v>195</v>
      </c>
      <c r="B70" s="6" t="s">
        <v>358</v>
      </c>
      <c r="C70" s="111">
        <v>-907</v>
      </c>
      <c r="D70" s="111">
        <v>-1991</v>
      </c>
      <c r="E70" s="111">
        <v>-1658.3680729480584</v>
      </c>
      <c r="F70" s="114">
        <v>-3316.736145896117</v>
      </c>
      <c r="G70" s="111">
        <v>-296.768</v>
      </c>
      <c r="H70" s="111">
        <v>-1006.6560486320388</v>
      </c>
      <c r="I70" s="111">
        <v>-1006.6560486320388</v>
      </c>
      <c r="J70" s="111">
        <v>-1006.6560486320388</v>
      </c>
      <c r="K70" s="175" t="s">
        <v>383</v>
      </c>
    </row>
    <row r="71" spans="1:11" s="2" customFormat="1" ht="132.75" customHeight="1">
      <c r="A71" s="159" t="s">
        <v>161</v>
      </c>
      <c r="B71" s="6" t="s">
        <v>581</v>
      </c>
      <c r="C71" s="111">
        <v>-147406</v>
      </c>
      <c r="D71" s="111">
        <v>-187176</v>
      </c>
      <c r="E71" s="111">
        <v>-166639.7586669494</v>
      </c>
      <c r="F71" s="114">
        <v>-154637.02952832528</v>
      </c>
      <c r="G71" s="111">
        <v>-31803.52343458055</v>
      </c>
      <c r="H71" s="111">
        <v>-36450.30479804084</v>
      </c>
      <c r="I71" s="111">
        <v>-38138.61896425213</v>
      </c>
      <c r="J71" s="111">
        <v>-48244.582331451755</v>
      </c>
      <c r="K71" s="175" t="s">
        <v>180</v>
      </c>
    </row>
    <row r="72" spans="1:11" s="2" customFormat="1" ht="111" customHeight="1">
      <c r="A72" s="159" t="s">
        <v>347</v>
      </c>
      <c r="B72" s="6" t="s">
        <v>348</v>
      </c>
      <c r="C72" s="111"/>
      <c r="D72" s="111">
        <v>-169432</v>
      </c>
      <c r="E72" s="111">
        <v>-165463.3003</v>
      </c>
      <c r="F72" s="114">
        <v>-152583.97597661</v>
      </c>
      <c r="G72" s="111">
        <v>-31176.29253378055</v>
      </c>
      <c r="H72" s="111">
        <v>-36011.57676468186</v>
      </c>
      <c r="I72" s="111">
        <v>-37684.82328836229</v>
      </c>
      <c r="J72" s="111">
        <v>-47711.2833897853</v>
      </c>
      <c r="K72" s="175" t="s">
        <v>137</v>
      </c>
    </row>
    <row r="73" spans="1:11" ht="33.75" customHeight="1">
      <c r="A73" s="8" t="s">
        <v>404</v>
      </c>
      <c r="B73" s="9">
        <v>1060</v>
      </c>
      <c r="C73" s="114">
        <v>-180418</v>
      </c>
      <c r="D73" s="114">
        <v>-206168</v>
      </c>
      <c r="E73" s="114">
        <v>-179733.50338829966</v>
      </c>
      <c r="F73" s="114">
        <v>-212584.4988634498</v>
      </c>
      <c r="G73" s="114">
        <v>-50288.26368852316</v>
      </c>
      <c r="H73" s="114">
        <v>-46862.89352013189</v>
      </c>
      <c r="I73" s="114">
        <v>-50201.36261122032</v>
      </c>
      <c r="J73" s="114">
        <v>-65231.97904357441</v>
      </c>
      <c r="K73" s="103"/>
    </row>
    <row r="74" spans="1:11" s="2" customFormat="1" ht="24.75" customHeight="1">
      <c r="A74" s="8" t="s">
        <v>769</v>
      </c>
      <c r="B74" s="9">
        <v>1061</v>
      </c>
      <c r="C74" s="111">
        <v>0</v>
      </c>
      <c r="D74" s="111">
        <v>0</v>
      </c>
      <c r="E74" s="111">
        <v>0</v>
      </c>
      <c r="F74" s="114">
        <v>0</v>
      </c>
      <c r="G74" s="111">
        <v>0</v>
      </c>
      <c r="H74" s="111">
        <v>0</v>
      </c>
      <c r="I74" s="111">
        <v>0</v>
      </c>
      <c r="J74" s="111">
        <v>0</v>
      </c>
      <c r="K74" s="103"/>
    </row>
    <row r="75" spans="1:11" s="2" customFormat="1" ht="30" customHeight="1">
      <c r="A75" s="8" t="s">
        <v>770</v>
      </c>
      <c r="B75" s="9">
        <v>1062</v>
      </c>
      <c r="C75" s="111">
        <v>0</v>
      </c>
      <c r="D75" s="111">
        <v>0</v>
      </c>
      <c r="E75" s="111">
        <v>0</v>
      </c>
      <c r="F75" s="114">
        <v>0</v>
      </c>
      <c r="G75" s="111">
        <v>0</v>
      </c>
      <c r="H75" s="111">
        <v>0</v>
      </c>
      <c r="I75" s="111">
        <v>0</v>
      </c>
      <c r="J75" s="111">
        <v>0</v>
      </c>
      <c r="K75" s="176"/>
    </row>
    <row r="76" spans="1:11" s="2" customFormat="1" ht="23.25" customHeight="1">
      <c r="A76" s="8" t="s">
        <v>480</v>
      </c>
      <c r="B76" s="9">
        <v>1063</v>
      </c>
      <c r="C76" s="111">
        <v>-130643</v>
      </c>
      <c r="D76" s="111">
        <v>-143918</v>
      </c>
      <c r="E76" s="111">
        <v>-123841.53266068725</v>
      </c>
      <c r="F76" s="114">
        <v>-138825.1</v>
      </c>
      <c r="G76" s="111">
        <v>-32359.4</v>
      </c>
      <c r="H76" s="111">
        <v>-32706.9</v>
      </c>
      <c r="I76" s="111">
        <v>-35264.8</v>
      </c>
      <c r="J76" s="111">
        <v>-38494</v>
      </c>
      <c r="K76" s="284"/>
    </row>
    <row r="77" spans="1:11" s="2" customFormat="1" ht="23.25" customHeight="1">
      <c r="A77" s="8" t="s">
        <v>481</v>
      </c>
      <c r="B77" s="9">
        <v>1064</v>
      </c>
      <c r="C77" s="111">
        <v>-33546</v>
      </c>
      <c r="D77" s="111">
        <v>-35116</v>
      </c>
      <c r="E77" s="111">
        <v>-33429.570601625746</v>
      </c>
      <c r="F77" s="114">
        <v>-37462.46417422811</v>
      </c>
      <c r="G77" s="111">
        <v>-8732.30318724436</v>
      </c>
      <c r="H77" s="111">
        <v>-8826.077341201708</v>
      </c>
      <c r="I77" s="111">
        <v>-9516.336070431931</v>
      </c>
      <c r="J77" s="111">
        <v>-10387.747575350111</v>
      </c>
      <c r="K77" s="285"/>
    </row>
    <row r="78" spans="1:11" s="2" customFormat="1" ht="42.75" customHeight="1">
      <c r="A78" s="8" t="s">
        <v>131</v>
      </c>
      <c r="B78" s="9">
        <v>1065</v>
      </c>
      <c r="C78" s="111">
        <v>-1409</v>
      </c>
      <c r="D78" s="111">
        <v>-1685</v>
      </c>
      <c r="E78" s="111">
        <v>-1107.0631535589737</v>
      </c>
      <c r="F78" s="114">
        <v>-1481.277539483392</v>
      </c>
      <c r="G78" s="111">
        <v>-311.10996672188924</v>
      </c>
      <c r="H78" s="111">
        <v>-358.4775012410563</v>
      </c>
      <c r="I78" s="111">
        <v>-405.84503576022337</v>
      </c>
      <c r="J78" s="111">
        <v>-405.84503576022337</v>
      </c>
      <c r="K78" s="175" t="s">
        <v>345</v>
      </c>
    </row>
    <row r="79" spans="1:11" s="2" customFormat="1" ht="90.75" customHeight="1">
      <c r="A79" s="8" t="s">
        <v>506</v>
      </c>
      <c r="B79" s="9">
        <v>1066</v>
      </c>
      <c r="C79" s="111">
        <v>-6257</v>
      </c>
      <c r="D79" s="111">
        <v>-21000</v>
      </c>
      <c r="E79" s="111">
        <v>-16116.8815</v>
      </c>
      <c r="F79" s="114">
        <v>-29010.386700000003</v>
      </c>
      <c r="G79" s="111">
        <v>-7422.4467</v>
      </c>
      <c r="H79" s="111">
        <v>-3587.94</v>
      </c>
      <c r="I79" s="111">
        <v>-3600</v>
      </c>
      <c r="J79" s="111">
        <v>-14400</v>
      </c>
      <c r="K79" s="8" t="s">
        <v>0</v>
      </c>
    </row>
    <row r="80" spans="1:11" s="2" customFormat="1" ht="24.75" customHeight="1">
      <c r="A80" s="8" t="s">
        <v>536</v>
      </c>
      <c r="B80" s="9">
        <v>1067</v>
      </c>
      <c r="C80" s="111">
        <v>-8563</v>
      </c>
      <c r="D80" s="111">
        <v>-4449</v>
      </c>
      <c r="E80" s="111">
        <v>-5238.4554724277195</v>
      </c>
      <c r="F80" s="114">
        <v>-5805.270449738256</v>
      </c>
      <c r="G80" s="111">
        <v>-1463.003834556909</v>
      </c>
      <c r="H80" s="111">
        <v>-1383.4986776891224</v>
      </c>
      <c r="I80" s="111">
        <v>-1414.3815050281592</v>
      </c>
      <c r="J80" s="111">
        <v>-1544.3864324640656</v>
      </c>
      <c r="K80" s="103"/>
    </row>
    <row r="81" spans="1:11" s="2" customFormat="1" ht="21" customHeight="1">
      <c r="A81" s="159" t="s">
        <v>162</v>
      </c>
      <c r="B81" s="6" t="s">
        <v>582</v>
      </c>
      <c r="C81" s="111">
        <v>-686</v>
      </c>
      <c r="D81" s="111">
        <v>-784</v>
      </c>
      <c r="E81" s="111">
        <v>-491.7223730262004</v>
      </c>
      <c r="F81" s="114">
        <v>-558.6183836053706</v>
      </c>
      <c r="G81" s="111">
        <v>-120.54323999999998</v>
      </c>
      <c r="H81" s="111">
        <v>-128.3174469810225</v>
      </c>
      <c r="I81" s="111">
        <v>-144.51388662826582</v>
      </c>
      <c r="J81" s="111">
        <v>-165.24380999608226</v>
      </c>
      <c r="K81" s="175"/>
    </row>
    <row r="82" spans="1:11" s="2" customFormat="1" ht="21" customHeight="1">
      <c r="A82" s="159" t="s">
        <v>267</v>
      </c>
      <c r="B82" s="6" t="s">
        <v>583</v>
      </c>
      <c r="C82" s="111">
        <v>-15</v>
      </c>
      <c r="D82" s="111">
        <v>-163</v>
      </c>
      <c r="E82" s="111">
        <v>-11.831597622379268</v>
      </c>
      <c r="F82" s="114">
        <v>-14.197917146855122</v>
      </c>
      <c r="G82" s="111">
        <v>-2.6712</v>
      </c>
      <c r="H82" s="111">
        <v>-3.749513511601184</v>
      </c>
      <c r="I82" s="111">
        <v>-3.644097593826804</v>
      </c>
      <c r="J82" s="111">
        <v>-4.1331060414271334</v>
      </c>
      <c r="K82" s="179"/>
    </row>
    <row r="83" spans="1:11" s="2" customFormat="1" ht="58.5" customHeight="1">
      <c r="A83" s="159" t="s">
        <v>159</v>
      </c>
      <c r="B83" s="6" t="s">
        <v>584</v>
      </c>
      <c r="C83" s="111">
        <v>-822</v>
      </c>
      <c r="D83" s="111">
        <v>-933</v>
      </c>
      <c r="E83" s="111">
        <v>-110.5297097767069</v>
      </c>
      <c r="F83" s="114">
        <v>-119.81420539795029</v>
      </c>
      <c r="G83" s="111">
        <v>-40.466099400000004</v>
      </c>
      <c r="H83" s="111">
        <v>-19.72462757850814</v>
      </c>
      <c r="I83" s="111">
        <v>-21.65921382018725</v>
      </c>
      <c r="J83" s="111">
        <v>-37.96426459925489</v>
      </c>
      <c r="K83" s="175" t="s">
        <v>268</v>
      </c>
    </row>
    <row r="84" spans="1:11" s="2" customFormat="1" ht="99.75" customHeight="1">
      <c r="A84" s="159" t="s">
        <v>160</v>
      </c>
      <c r="B84" s="6" t="s">
        <v>585</v>
      </c>
      <c r="C84" s="111">
        <v>-4778</v>
      </c>
      <c r="D84" s="111">
        <v>-404</v>
      </c>
      <c r="E84" s="111">
        <v>-3432.557764249204</v>
      </c>
      <c r="F84" s="114">
        <v>-3784.867472188348</v>
      </c>
      <c r="G84" s="111">
        <v>-903.20863632</v>
      </c>
      <c r="H84" s="111">
        <v>-968.4123881698719</v>
      </c>
      <c r="I84" s="111">
        <v>-981.0571994658591</v>
      </c>
      <c r="J84" s="111">
        <v>-932.1892482326168</v>
      </c>
      <c r="K84" s="175" t="s">
        <v>384</v>
      </c>
    </row>
    <row r="85" spans="1:11" s="2" customFormat="1" ht="19.5" customHeight="1">
      <c r="A85" s="159" t="s">
        <v>464</v>
      </c>
      <c r="B85" s="6" t="s">
        <v>586</v>
      </c>
      <c r="C85" s="111">
        <v>-17</v>
      </c>
      <c r="D85" s="111">
        <v>-19</v>
      </c>
      <c r="E85" s="111">
        <v>-11.186064879134026</v>
      </c>
      <c r="F85" s="114">
        <v>-12.125694328981284</v>
      </c>
      <c r="G85" s="111">
        <v>-6.0161458</v>
      </c>
      <c r="H85" s="111">
        <v>-1.4144181791361945</v>
      </c>
      <c r="I85" s="111">
        <v>-2.4139857959271533</v>
      </c>
      <c r="J85" s="111">
        <v>-2.2811445539179367</v>
      </c>
      <c r="K85" s="284" t="s">
        <v>64</v>
      </c>
    </row>
    <row r="86" spans="1:11" s="2" customFormat="1" ht="33.75" customHeight="1">
      <c r="A86" s="159" t="s">
        <v>466</v>
      </c>
      <c r="B86" s="6" t="s">
        <v>587</v>
      </c>
      <c r="C86" s="111">
        <v>-21</v>
      </c>
      <c r="D86" s="111">
        <v>-3</v>
      </c>
      <c r="E86" s="111">
        <v>-9.593298093198538</v>
      </c>
      <c r="F86" s="114">
        <v>-13.82577141845091</v>
      </c>
      <c r="G86" s="111">
        <v>-2.366547836908971</v>
      </c>
      <c r="H86" s="111">
        <v>-3.785453814840635</v>
      </c>
      <c r="I86" s="111">
        <v>-4.484626916666924</v>
      </c>
      <c r="J86" s="111">
        <v>-3.189142850034381</v>
      </c>
      <c r="K86" s="285"/>
    </row>
    <row r="87" spans="1:11" s="2" customFormat="1" ht="19.5" customHeight="1">
      <c r="A87" s="159" t="s">
        <v>99</v>
      </c>
      <c r="B87" s="6" t="s">
        <v>588</v>
      </c>
      <c r="C87" s="111">
        <v>-758</v>
      </c>
      <c r="D87" s="111">
        <v>-942</v>
      </c>
      <c r="E87" s="111">
        <v>-635.1506705571048</v>
      </c>
      <c r="F87" s="114">
        <v>-762.1808046685255</v>
      </c>
      <c r="G87" s="111">
        <v>-288.81147599999997</v>
      </c>
      <c r="H87" s="111">
        <v>-116.17648722691595</v>
      </c>
      <c r="I87" s="111">
        <v>-112.59751179455536</v>
      </c>
      <c r="J87" s="111">
        <v>-244.59532964705437</v>
      </c>
      <c r="K87" s="103"/>
    </row>
    <row r="88" spans="1:11" s="2" customFormat="1" ht="19.5" customHeight="1">
      <c r="A88" s="160" t="s">
        <v>547</v>
      </c>
      <c r="B88" s="6" t="s">
        <v>589</v>
      </c>
      <c r="C88" s="111">
        <v>-333</v>
      </c>
      <c r="D88" s="111">
        <v>-499</v>
      </c>
      <c r="E88" s="111">
        <v>-313.75953722935174</v>
      </c>
      <c r="F88" s="114">
        <v>-376.51144467522204</v>
      </c>
      <c r="G88" s="111">
        <v>-81.69287999999999</v>
      </c>
      <c r="H88" s="111">
        <v>-91.91622172500335</v>
      </c>
      <c r="I88" s="111">
        <v>-101.41028537868414</v>
      </c>
      <c r="J88" s="111">
        <v>-101.49205757153457</v>
      </c>
      <c r="K88" s="176"/>
    </row>
    <row r="89" spans="1:11" s="2" customFormat="1" ht="27.75" customHeight="1">
      <c r="A89" s="159" t="s">
        <v>135</v>
      </c>
      <c r="B89" s="6" t="s">
        <v>590</v>
      </c>
      <c r="C89" s="111">
        <v>-231</v>
      </c>
      <c r="D89" s="111">
        <v>-260</v>
      </c>
      <c r="E89" s="111">
        <v>-320.4663863414146</v>
      </c>
      <c r="F89" s="114">
        <v>-309.55966360969745</v>
      </c>
      <c r="G89" s="111">
        <v>-58.702464000000006</v>
      </c>
      <c r="H89" s="111">
        <v>-83.61906653656581</v>
      </c>
      <c r="I89" s="111">
        <v>-83.61906653656581</v>
      </c>
      <c r="J89" s="111">
        <v>-83.61906653656581</v>
      </c>
      <c r="K89" s="103"/>
    </row>
    <row r="90" spans="1:11" s="2" customFormat="1" ht="93" customHeight="1">
      <c r="A90" s="159" t="s">
        <v>549</v>
      </c>
      <c r="B90" s="6" t="s">
        <v>591</v>
      </c>
      <c r="C90" s="111">
        <v>-139</v>
      </c>
      <c r="D90" s="111">
        <v>-44</v>
      </c>
      <c r="E90" s="111">
        <v>-108.20506296728522</v>
      </c>
      <c r="F90" s="114">
        <v>-109.84607556074224</v>
      </c>
      <c r="G90" s="111">
        <v>-19.873948</v>
      </c>
      <c r="H90" s="111">
        <v>-29.99070918691408</v>
      </c>
      <c r="I90" s="111">
        <v>-29.99070918691408</v>
      </c>
      <c r="J90" s="111">
        <v>-29.99070918691408</v>
      </c>
      <c r="K90" s="103" t="s">
        <v>7</v>
      </c>
    </row>
    <row r="91" spans="1:11" s="2" customFormat="1" ht="33.75" customHeight="1">
      <c r="A91" s="159" t="s">
        <v>195</v>
      </c>
      <c r="B91" s="6" t="s">
        <v>592</v>
      </c>
      <c r="C91" s="111">
        <v>0</v>
      </c>
      <c r="D91" s="111">
        <v>0</v>
      </c>
      <c r="E91" s="111">
        <v>0</v>
      </c>
      <c r="F91" s="114">
        <v>0</v>
      </c>
      <c r="G91" s="111">
        <v>0</v>
      </c>
      <c r="H91" s="111">
        <v>0</v>
      </c>
      <c r="I91" s="111">
        <v>0</v>
      </c>
      <c r="J91" s="111">
        <v>0</v>
      </c>
      <c r="K91" s="103"/>
    </row>
    <row r="92" spans="1:11" s="2" customFormat="1" ht="24.75" customHeight="1">
      <c r="A92" s="159" t="s">
        <v>118</v>
      </c>
      <c r="B92" s="6" t="s">
        <v>593</v>
      </c>
      <c r="C92" s="111">
        <v>0</v>
      </c>
      <c r="D92" s="111">
        <v>0</v>
      </c>
      <c r="E92" s="111">
        <v>-0.372790143719042</v>
      </c>
      <c r="F92" s="114">
        <v>-0.40410451579144163</v>
      </c>
      <c r="G92" s="111">
        <v>-0.06319720000000001</v>
      </c>
      <c r="H92" s="111">
        <v>-0.08611129034615593</v>
      </c>
      <c r="I92" s="111">
        <v>-0.13350123271980185</v>
      </c>
      <c r="J92" s="111">
        <v>-0.12129479272548381</v>
      </c>
      <c r="K92" s="175"/>
    </row>
    <row r="93" spans="1:11" s="2" customFormat="1" ht="19.5" customHeight="1">
      <c r="A93" s="159" t="s">
        <v>136</v>
      </c>
      <c r="B93" s="6" t="s">
        <v>594</v>
      </c>
      <c r="C93" s="111">
        <v>-1096</v>
      </c>
      <c r="D93" s="111">
        <v>-897</v>
      </c>
      <c r="E93" s="111">
        <v>-106.83975477137437</v>
      </c>
      <c r="F93" s="114">
        <v>-119.83035729754363</v>
      </c>
      <c r="G93" s="111">
        <v>-20.280880000000007</v>
      </c>
      <c r="H93" s="111">
        <v>-28.22245521340006</v>
      </c>
      <c r="I93" s="111">
        <v>-30.267706056671123</v>
      </c>
      <c r="J93" s="111">
        <v>-41.059316027472455</v>
      </c>
      <c r="K93" s="8" t="s">
        <v>523</v>
      </c>
    </row>
    <row r="94" spans="1:11" s="2" customFormat="1" ht="32.25" customHeight="1">
      <c r="A94" s="8" t="s">
        <v>432</v>
      </c>
      <c r="B94" s="9">
        <v>1070</v>
      </c>
      <c r="C94" s="114">
        <v>47097</v>
      </c>
      <c r="D94" s="114">
        <v>13520</v>
      </c>
      <c r="E94" s="114">
        <v>517631.8124</v>
      </c>
      <c r="F94" s="114">
        <v>14477.77432</v>
      </c>
      <c r="G94" s="114">
        <v>3050</v>
      </c>
      <c r="H94" s="114">
        <v>3280</v>
      </c>
      <c r="I94" s="114">
        <v>4447.77432</v>
      </c>
      <c r="J94" s="114">
        <v>3700</v>
      </c>
      <c r="K94" s="103"/>
    </row>
    <row r="95" spans="1:11" s="2" customFormat="1" ht="32.25" customHeight="1">
      <c r="A95" s="8" t="s">
        <v>399</v>
      </c>
      <c r="B95" s="9">
        <v>1071</v>
      </c>
      <c r="C95" s="111">
        <v>0</v>
      </c>
      <c r="D95" s="111">
        <v>0</v>
      </c>
      <c r="E95" s="111">
        <v>0</v>
      </c>
      <c r="F95" s="114">
        <v>0</v>
      </c>
      <c r="G95" s="111">
        <v>0</v>
      </c>
      <c r="H95" s="111">
        <v>0</v>
      </c>
      <c r="I95" s="111">
        <v>0</v>
      </c>
      <c r="J95" s="111">
        <v>0</v>
      </c>
      <c r="K95" s="175"/>
    </row>
    <row r="96" spans="1:11" s="2" customFormat="1" ht="29.25" customHeight="1">
      <c r="A96" s="8" t="s">
        <v>483</v>
      </c>
      <c r="B96" s="9">
        <v>1072</v>
      </c>
      <c r="C96" s="111">
        <v>0</v>
      </c>
      <c r="D96" s="111">
        <v>0</v>
      </c>
      <c r="E96" s="111">
        <v>0</v>
      </c>
      <c r="F96" s="114">
        <v>0</v>
      </c>
      <c r="G96" s="111">
        <v>0</v>
      </c>
      <c r="H96" s="111">
        <v>0</v>
      </c>
      <c r="I96" s="111">
        <v>0</v>
      </c>
      <c r="J96" s="111">
        <v>0</v>
      </c>
      <c r="K96" s="103"/>
    </row>
    <row r="97" spans="1:11" s="2" customFormat="1" ht="29.25" customHeight="1">
      <c r="A97" s="8" t="s">
        <v>206</v>
      </c>
      <c r="B97" s="9">
        <v>1073</v>
      </c>
      <c r="C97" s="111">
        <v>47097</v>
      </c>
      <c r="D97" s="111">
        <v>13520</v>
      </c>
      <c r="E97" s="111">
        <v>517631.8124</v>
      </c>
      <c r="F97" s="114">
        <v>14477.77432</v>
      </c>
      <c r="G97" s="111">
        <v>3050</v>
      </c>
      <c r="H97" s="111">
        <v>3280</v>
      </c>
      <c r="I97" s="111">
        <v>4447.77432</v>
      </c>
      <c r="J97" s="111">
        <v>3700</v>
      </c>
      <c r="K97" s="103"/>
    </row>
    <row r="98" spans="1:11" s="2" customFormat="1" ht="25.5" customHeight="1">
      <c r="A98" s="159" t="s">
        <v>167</v>
      </c>
      <c r="B98" s="6" t="s">
        <v>412</v>
      </c>
      <c r="C98" s="111">
        <v>746</v>
      </c>
      <c r="D98" s="111">
        <v>0</v>
      </c>
      <c r="E98" s="111">
        <v>1447.74492</v>
      </c>
      <c r="F98" s="114">
        <v>0</v>
      </c>
      <c r="G98" s="111">
        <v>0</v>
      </c>
      <c r="H98" s="111">
        <v>0</v>
      </c>
      <c r="I98" s="111">
        <v>0</v>
      </c>
      <c r="J98" s="111">
        <v>0</v>
      </c>
      <c r="K98" s="175"/>
    </row>
    <row r="99" spans="1:11" s="2" customFormat="1" ht="25.5" customHeight="1">
      <c r="A99" s="159" t="s">
        <v>749</v>
      </c>
      <c r="B99" s="6" t="s">
        <v>413</v>
      </c>
      <c r="C99" s="111">
        <v>0</v>
      </c>
      <c r="D99" s="111">
        <v>0</v>
      </c>
      <c r="E99" s="111">
        <v>0</v>
      </c>
      <c r="F99" s="114">
        <v>0</v>
      </c>
      <c r="G99" s="111">
        <v>0</v>
      </c>
      <c r="H99" s="111">
        <v>0</v>
      </c>
      <c r="I99" s="111">
        <v>0</v>
      </c>
      <c r="J99" s="111">
        <v>0</v>
      </c>
      <c r="K99" s="175"/>
    </row>
    <row r="100" spans="1:11" s="2" customFormat="1" ht="38.25" customHeight="1">
      <c r="A100" s="159" t="s">
        <v>448</v>
      </c>
      <c r="B100" s="6" t="s">
        <v>414</v>
      </c>
      <c r="C100" s="111">
        <v>18079</v>
      </c>
      <c r="D100" s="111">
        <v>0</v>
      </c>
      <c r="E100" s="111">
        <v>500469.263</v>
      </c>
      <c r="F100" s="114">
        <v>0</v>
      </c>
      <c r="G100" s="111">
        <v>0</v>
      </c>
      <c r="H100" s="111">
        <v>0</v>
      </c>
      <c r="I100" s="111">
        <v>0</v>
      </c>
      <c r="J100" s="111">
        <v>0</v>
      </c>
      <c r="K100" s="208"/>
    </row>
    <row r="101" spans="1:11" s="2" customFormat="1" ht="25.5" customHeight="1">
      <c r="A101" s="159" t="s">
        <v>750</v>
      </c>
      <c r="B101" s="6" t="s">
        <v>415</v>
      </c>
      <c r="C101" s="111">
        <v>0</v>
      </c>
      <c r="D101" s="111">
        <v>0</v>
      </c>
      <c r="E101" s="111">
        <v>0</v>
      </c>
      <c r="F101" s="114">
        <v>0</v>
      </c>
      <c r="G101" s="111">
        <v>0</v>
      </c>
      <c r="H101" s="111">
        <v>0</v>
      </c>
      <c r="I101" s="111">
        <v>0</v>
      </c>
      <c r="J101" s="111">
        <v>0</v>
      </c>
      <c r="K101" s="175"/>
    </row>
    <row r="102" spans="1:11" s="2" customFormat="1" ht="25.5" customHeight="1">
      <c r="A102" s="159" t="s">
        <v>410</v>
      </c>
      <c r="B102" s="6" t="s">
        <v>416</v>
      </c>
      <c r="C102" s="111">
        <v>0</v>
      </c>
      <c r="D102" s="111">
        <v>0</v>
      </c>
      <c r="E102" s="111">
        <v>0</v>
      </c>
      <c r="F102" s="114">
        <v>0</v>
      </c>
      <c r="G102" s="111">
        <v>0</v>
      </c>
      <c r="H102" s="111">
        <v>0</v>
      </c>
      <c r="I102" s="111">
        <v>0</v>
      </c>
      <c r="J102" s="111">
        <v>0</v>
      </c>
      <c r="K102" s="175"/>
    </row>
    <row r="103" spans="1:11" s="2" customFormat="1" ht="25.5" customHeight="1">
      <c r="A103" s="159" t="s">
        <v>411</v>
      </c>
      <c r="B103" s="6" t="s">
        <v>417</v>
      </c>
      <c r="C103" s="111">
        <v>28272</v>
      </c>
      <c r="D103" s="111">
        <v>13520</v>
      </c>
      <c r="E103" s="111">
        <v>15714.80448</v>
      </c>
      <c r="F103" s="114">
        <v>14477.77432</v>
      </c>
      <c r="G103" s="111">
        <v>3050</v>
      </c>
      <c r="H103" s="111">
        <v>3280</v>
      </c>
      <c r="I103" s="111">
        <v>4447.77432</v>
      </c>
      <c r="J103" s="111">
        <v>3700</v>
      </c>
      <c r="K103" s="175"/>
    </row>
    <row r="104" spans="1:11" s="2" customFormat="1" ht="30.75" customHeight="1">
      <c r="A104" s="88" t="s">
        <v>508</v>
      </c>
      <c r="B104" s="9">
        <v>1080</v>
      </c>
      <c r="C104" s="114">
        <v>-120913</v>
      </c>
      <c r="D104" s="114">
        <v>-72624</v>
      </c>
      <c r="E104" s="114">
        <v>-112307.55053692254</v>
      </c>
      <c r="F104" s="114">
        <v>-104526.55251598968</v>
      </c>
      <c r="G104" s="114">
        <v>-28230.614596504813</v>
      </c>
      <c r="H104" s="114">
        <v>-22721.164876075516</v>
      </c>
      <c r="I104" s="114">
        <v>-22793.372723690667</v>
      </c>
      <c r="J104" s="114">
        <v>-30781.40031971868</v>
      </c>
      <c r="K104" s="103"/>
    </row>
    <row r="105" spans="1:11" s="2" customFormat="1" ht="36.75" customHeight="1">
      <c r="A105" s="8" t="s">
        <v>399</v>
      </c>
      <c r="B105" s="9">
        <v>1081</v>
      </c>
      <c r="C105" s="111">
        <v>-10624</v>
      </c>
      <c r="D105" s="111">
        <v>0</v>
      </c>
      <c r="E105" s="111">
        <v>-12632.173869999999</v>
      </c>
      <c r="F105" s="114">
        <v>0</v>
      </c>
      <c r="G105" s="111">
        <v>0</v>
      </c>
      <c r="H105" s="111">
        <v>0</v>
      </c>
      <c r="I105" s="111">
        <v>0</v>
      </c>
      <c r="J105" s="111">
        <v>0</v>
      </c>
      <c r="K105" s="175" t="s">
        <v>123</v>
      </c>
    </row>
    <row r="106" spans="1:11" s="2" customFormat="1" ht="22.5" customHeight="1">
      <c r="A106" s="8" t="s">
        <v>207</v>
      </c>
      <c r="B106" s="9">
        <v>1082</v>
      </c>
      <c r="C106" s="111">
        <v>0</v>
      </c>
      <c r="D106" s="111">
        <v>0</v>
      </c>
      <c r="E106" s="111">
        <v>0</v>
      </c>
      <c r="F106" s="114">
        <v>0</v>
      </c>
      <c r="G106" s="111">
        <v>0</v>
      </c>
      <c r="H106" s="111">
        <v>0</v>
      </c>
      <c r="I106" s="111">
        <v>0</v>
      </c>
      <c r="J106" s="111">
        <v>0</v>
      </c>
      <c r="K106" s="103"/>
    </row>
    <row r="107" spans="1:11" s="2" customFormat="1" ht="22.5" customHeight="1">
      <c r="A107" s="8" t="s">
        <v>366</v>
      </c>
      <c r="B107" s="9">
        <v>1083</v>
      </c>
      <c r="C107" s="111">
        <v>0</v>
      </c>
      <c r="D107" s="111">
        <v>0</v>
      </c>
      <c r="E107" s="111">
        <v>0</v>
      </c>
      <c r="F107" s="114">
        <v>0</v>
      </c>
      <c r="G107" s="111">
        <v>0</v>
      </c>
      <c r="H107" s="111">
        <v>0</v>
      </c>
      <c r="I107" s="111">
        <v>0</v>
      </c>
      <c r="J107" s="111">
        <v>0</v>
      </c>
      <c r="K107" s="103"/>
    </row>
    <row r="108" spans="1:11" s="2" customFormat="1" ht="31.5" customHeight="1">
      <c r="A108" s="8" t="s">
        <v>245</v>
      </c>
      <c r="B108" s="9">
        <v>1084</v>
      </c>
      <c r="C108" s="111">
        <v>-21222</v>
      </c>
      <c r="D108" s="111">
        <v>0</v>
      </c>
      <c r="E108" s="111">
        <v>0</v>
      </c>
      <c r="F108" s="114">
        <v>0</v>
      </c>
      <c r="G108" s="111">
        <v>0</v>
      </c>
      <c r="H108" s="111">
        <v>0</v>
      </c>
      <c r="I108" s="111">
        <v>0</v>
      </c>
      <c r="J108" s="111">
        <v>0</v>
      </c>
      <c r="K108" s="175"/>
    </row>
    <row r="109" spans="1:11" s="2" customFormat="1" ht="19.5" customHeight="1">
      <c r="A109" s="8" t="s">
        <v>129</v>
      </c>
      <c r="B109" s="9">
        <v>1085</v>
      </c>
      <c r="C109" s="111">
        <v>0</v>
      </c>
      <c r="D109" s="111">
        <v>0</v>
      </c>
      <c r="E109" s="111">
        <v>0</v>
      </c>
      <c r="F109" s="114">
        <v>0</v>
      </c>
      <c r="G109" s="111">
        <v>0</v>
      </c>
      <c r="H109" s="111">
        <v>0</v>
      </c>
      <c r="I109" s="111">
        <v>0</v>
      </c>
      <c r="J109" s="111">
        <v>0</v>
      </c>
      <c r="K109" s="103"/>
    </row>
    <row r="110" spans="1:11" s="2" customFormat="1" ht="31.5" customHeight="1">
      <c r="A110" s="8" t="s">
        <v>240</v>
      </c>
      <c r="B110" s="9">
        <v>1086</v>
      </c>
      <c r="C110" s="111">
        <v>-89067</v>
      </c>
      <c r="D110" s="111">
        <v>-72624</v>
      </c>
      <c r="E110" s="111">
        <v>-99675.37666692254</v>
      </c>
      <c r="F110" s="114">
        <v>-104526.55251598968</v>
      </c>
      <c r="G110" s="111">
        <v>-28230.614596504813</v>
      </c>
      <c r="H110" s="111">
        <v>-22721.164876075516</v>
      </c>
      <c r="I110" s="111">
        <v>-22793.372723690667</v>
      </c>
      <c r="J110" s="111">
        <v>-30781.40031971868</v>
      </c>
      <c r="K110" s="103"/>
    </row>
    <row r="111" spans="1:11" s="2" customFormat="1" ht="36" customHeight="1">
      <c r="A111" s="159" t="s">
        <v>418</v>
      </c>
      <c r="B111" s="6" t="s">
        <v>284</v>
      </c>
      <c r="C111" s="111">
        <v>0</v>
      </c>
      <c r="D111" s="111">
        <v>0</v>
      </c>
      <c r="E111" s="111">
        <v>0</v>
      </c>
      <c r="F111" s="114">
        <v>0</v>
      </c>
      <c r="G111" s="111">
        <v>0</v>
      </c>
      <c r="H111" s="111">
        <v>0</v>
      </c>
      <c r="I111" s="111">
        <v>0</v>
      </c>
      <c r="J111" s="111">
        <v>0</v>
      </c>
      <c r="K111" s="175"/>
    </row>
    <row r="112" spans="1:11" s="2" customFormat="1" ht="44.25" customHeight="1">
      <c r="A112" s="159" t="s">
        <v>419</v>
      </c>
      <c r="B112" s="6" t="s">
        <v>285</v>
      </c>
      <c r="C112" s="111">
        <v>0</v>
      </c>
      <c r="D112" s="111">
        <v>0</v>
      </c>
      <c r="E112" s="111">
        <v>0</v>
      </c>
      <c r="F112" s="114">
        <v>0</v>
      </c>
      <c r="G112" s="111">
        <v>0</v>
      </c>
      <c r="H112" s="111">
        <v>0</v>
      </c>
      <c r="I112" s="111">
        <v>0</v>
      </c>
      <c r="J112" s="111">
        <v>0</v>
      </c>
      <c r="K112" s="175"/>
    </row>
    <row r="113" spans="1:11" s="2" customFormat="1" ht="29.25" customHeight="1">
      <c r="A113" s="159" t="s">
        <v>491</v>
      </c>
      <c r="B113" s="6" t="s">
        <v>286</v>
      </c>
      <c r="C113" s="111">
        <v>-826</v>
      </c>
      <c r="D113" s="111">
        <v>0</v>
      </c>
      <c r="E113" s="111">
        <v>-128.9568</v>
      </c>
      <c r="F113" s="114">
        <v>-139.7891712</v>
      </c>
      <c r="G113" s="111">
        <v>-139.7891712</v>
      </c>
      <c r="H113" s="111">
        <v>0</v>
      </c>
      <c r="I113" s="111">
        <v>0</v>
      </c>
      <c r="J113" s="111">
        <v>0</v>
      </c>
      <c r="K113" s="175"/>
    </row>
    <row r="114" spans="1:11" s="2" customFormat="1" ht="19.5" customHeight="1">
      <c r="A114" s="159" t="s">
        <v>492</v>
      </c>
      <c r="B114" s="6" t="s">
        <v>295</v>
      </c>
      <c r="C114" s="111">
        <v>-430</v>
      </c>
      <c r="D114" s="111">
        <v>0</v>
      </c>
      <c r="E114" s="111">
        <v>-37.193</v>
      </c>
      <c r="F114" s="114">
        <v>-39.870896</v>
      </c>
      <c r="G114" s="111">
        <v>-39.870896</v>
      </c>
      <c r="H114" s="111">
        <v>0</v>
      </c>
      <c r="I114" s="111">
        <v>0</v>
      </c>
      <c r="J114" s="111">
        <v>0</v>
      </c>
      <c r="K114" s="180"/>
    </row>
    <row r="115" spans="1:11" s="2" customFormat="1" ht="21.75" customHeight="1">
      <c r="A115" s="159" t="s">
        <v>493</v>
      </c>
      <c r="B115" s="6" t="s">
        <v>296</v>
      </c>
      <c r="C115" s="111">
        <v>-9000</v>
      </c>
      <c r="D115" s="111">
        <v>0</v>
      </c>
      <c r="E115" s="111">
        <v>-12848.59314</v>
      </c>
      <c r="F115" s="114">
        <v>-13927.874963760001</v>
      </c>
      <c r="G115" s="111">
        <v>-3521.4749637600003</v>
      </c>
      <c r="H115" s="111">
        <v>-3468.8</v>
      </c>
      <c r="I115" s="111">
        <v>-3468.8</v>
      </c>
      <c r="J115" s="111">
        <v>-3468.8</v>
      </c>
      <c r="K115" s="180"/>
    </row>
    <row r="116" spans="1:11" s="2" customFormat="1" ht="34.5" customHeight="1">
      <c r="A116" s="159" t="s">
        <v>494</v>
      </c>
      <c r="B116" s="6" t="s">
        <v>186</v>
      </c>
      <c r="C116" s="111">
        <v>-14082</v>
      </c>
      <c r="D116" s="111">
        <v>-15000</v>
      </c>
      <c r="E116" s="111">
        <v>-21381.576999999997</v>
      </c>
      <c r="F116" s="114">
        <v>-27796.0501</v>
      </c>
      <c r="G116" s="111">
        <v>-6931.0500999999995</v>
      </c>
      <c r="H116" s="111">
        <v>-6955</v>
      </c>
      <c r="I116" s="111">
        <v>-6955</v>
      </c>
      <c r="J116" s="111">
        <v>-6955</v>
      </c>
      <c r="K116" s="184" t="s">
        <v>520</v>
      </c>
    </row>
    <row r="117" spans="1:11" s="2" customFormat="1" ht="54.75" customHeight="1">
      <c r="A117" s="159" t="s">
        <v>495</v>
      </c>
      <c r="B117" s="6" t="s">
        <v>187</v>
      </c>
      <c r="C117" s="111">
        <v>-31430</v>
      </c>
      <c r="D117" s="111">
        <v>-29553</v>
      </c>
      <c r="E117" s="111">
        <v>-36018.54900279928</v>
      </c>
      <c r="F117" s="114">
        <v>-33961.6</v>
      </c>
      <c r="G117" s="111">
        <v>-9832.8</v>
      </c>
      <c r="H117" s="111">
        <v>-6215.5</v>
      </c>
      <c r="I117" s="111">
        <v>-6618.5</v>
      </c>
      <c r="J117" s="111">
        <v>-11294.8</v>
      </c>
      <c r="K117" s="184" t="s">
        <v>276</v>
      </c>
    </row>
    <row r="118" spans="1:11" s="2" customFormat="1" ht="60.75" customHeight="1">
      <c r="A118" s="159" t="s">
        <v>496</v>
      </c>
      <c r="B118" s="6" t="s">
        <v>188</v>
      </c>
      <c r="C118" s="111">
        <v>-19348</v>
      </c>
      <c r="D118" s="111">
        <v>-21202</v>
      </c>
      <c r="E118" s="111">
        <v>-24703.431290474557</v>
      </c>
      <c r="F118" s="114">
        <v>-23233.30592966396</v>
      </c>
      <c r="G118" s="111">
        <v>-6725.907079478184</v>
      </c>
      <c r="H118" s="111">
        <v>-4251.683956369968</v>
      </c>
      <c r="I118" s="111">
        <v>-4527.470055781525</v>
      </c>
      <c r="J118" s="111">
        <v>-7728.24483803428</v>
      </c>
      <c r="K118" s="184" t="s">
        <v>120</v>
      </c>
    </row>
    <row r="119" spans="1:11" s="2" customFormat="1" ht="94.5" customHeight="1">
      <c r="A119" s="159" t="s">
        <v>17</v>
      </c>
      <c r="B119" s="6" t="s">
        <v>189</v>
      </c>
      <c r="C119" s="111">
        <v>-1112</v>
      </c>
      <c r="D119" s="111">
        <v>-976</v>
      </c>
      <c r="E119" s="111">
        <v>-955.8966700000001</v>
      </c>
      <c r="F119" s="114">
        <v>-1036.1919902800003</v>
      </c>
      <c r="G119" s="111">
        <v>-241.94085428000005</v>
      </c>
      <c r="H119" s="111">
        <v>-264.48732800000005</v>
      </c>
      <c r="I119" s="111">
        <v>-264.48732800000005</v>
      </c>
      <c r="J119" s="111">
        <v>-265.27648000000005</v>
      </c>
      <c r="K119" s="184" t="s">
        <v>8</v>
      </c>
    </row>
    <row r="120" spans="1:11" s="2" customFormat="1" ht="18" customHeight="1">
      <c r="A120" s="159" t="s">
        <v>283</v>
      </c>
      <c r="B120" s="6" t="s">
        <v>190</v>
      </c>
      <c r="C120" s="111">
        <v>-12839</v>
      </c>
      <c r="D120" s="111">
        <v>-5893</v>
      </c>
      <c r="E120" s="111">
        <v>-3601.179763648707</v>
      </c>
      <c r="F120" s="114">
        <v>-4391.869465085717</v>
      </c>
      <c r="G120" s="111">
        <v>-797.7815317866283</v>
      </c>
      <c r="H120" s="111">
        <v>-1565.6935917055475</v>
      </c>
      <c r="I120" s="111">
        <v>-959.1153399091409</v>
      </c>
      <c r="J120" s="111">
        <v>-1069.2790016844003</v>
      </c>
      <c r="K120" s="8" t="s">
        <v>523</v>
      </c>
    </row>
    <row r="121" spans="1:11" s="5" customFormat="1" ht="35.25" customHeight="1">
      <c r="A121" s="10" t="s">
        <v>569</v>
      </c>
      <c r="B121" s="11">
        <v>1100</v>
      </c>
      <c r="C121" s="142">
        <v>-683661</v>
      </c>
      <c r="D121" s="142">
        <v>48204</v>
      </c>
      <c r="E121" s="142">
        <v>298537.7967153307</v>
      </c>
      <c r="F121" s="142">
        <v>42439.119166150325</v>
      </c>
      <c r="G121" s="142">
        <v>6858.264361627756</v>
      </c>
      <c r="H121" s="142">
        <v>9079.760112316693</v>
      </c>
      <c r="I121" s="142">
        <v>8495.30757131325</v>
      </c>
      <c r="J121" s="142">
        <v>18005.78712089363</v>
      </c>
      <c r="K121" s="106"/>
    </row>
    <row r="122" spans="1:11" ht="19.5" customHeight="1">
      <c r="A122" s="8" t="s">
        <v>90</v>
      </c>
      <c r="B122" s="9">
        <v>1110</v>
      </c>
      <c r="C122" s="111">
        <v>0</v>
      </c>
      <c r="D122" s="111">
        <v>0</v>
      </c>
      <c r="E122" s="111">
        <v>0</v>
      </c>
      <c r="F122" s="114">
        <v>0</v>
      </c>
      <c r="G122" s="111">
        <v>0</v>
      </c>
      <c r="H122" s="111">
        <v>0</v>
      </c>
      <c r="I122" s="111">
        <v>0</v>
      </c>
      <c r="J122" s="111">
        <v>0</v>
      </c>
      <c r="K122" s="103"/>
    </row>
    <row r="123" spans="1:11" ht="19.5" customHeight="1">
      <c r="A123" s="8" t="s">
        <v>661</v>
      </c>
      <c r="B123" s="9">
        <v>1120</v>
      </c>
      <c r="C123" s="111">
        <v>0</v>
      </c>
      <c r="D123" s="111">
        <v>0</v>
      </c>
      <c r="E123" s="111">
        <v>0</v>
      </c>
      <c r="F123" s="114">
        <v>0</v>
      </c>
      <c r="G123" s="111">
        <v>0</v>
      </c>
      <c r="H123" s="111">
        <v>0</v>
      </c>
      <c r="I123" s="111">
        <v>0</v>
      </c>
      <c r="J123" s="111">
        <v>0</v>
      </c>
      <c r="K123" s="103"/>
    </row>
    <row r="124" spans="1:11" ht="19.5" customHeight="1">
      <c r="A124" s="8" t="s">
        <v>658</v>
      </c>
      <c r="B124" s="9">
        <v>1130</v>
      </c>
      <c r="C124" s="111">
        <v>154474</v>
      </c>
      <c r="D124" s="111">
        <v>40000</v>
      </c>
      <c r="E124" s="111">
        <v>49186.58146</v>
      </c>
      <c r="F124" s="114">
        <v>60000</v>
      </c>
      <c r="G124" s="111">
        <v>15000</v>
      </c>
      <c r="H124" s="111">
        <v>15000</v>
      </c>
      <c r="I124" s="111">
        <v>15000</v>
      </c>
      <c r="J124" s="111">
        <v>15000</v>
      </c>
      <c r="K124" s="103"/>
    </row>
    <row r="125" spans="1:11" ht="19.5" customHeight="1">
      <c r="A125" s="159" t="s">
        <v>191</v>
      </c>
      <c r="B125" s="6" t="s">
        <v>194</v>
      </c>
      <c r="C125" s="111">
        <v>2894</v>
      </c>
      <c r="D125" s="111">
        <v>0</v>
      </c>
      <c r="E125" s="111">
        <v>0</v>
      </c>
      <c r="F125" s="114">
        <v>0</v>
      </c>
      <c r="G125" s="111">
        <v>0</v>
      </c>
      <c r="H125" s="111">
        <v>0</v>
      </c>
      <c r="I125" s="111">
        <v>0</v>
      </c>
      <c r="J125" s="111">
        <v>0</v>
      </c>
      <c r="K125" s="103"/>
    </row>
    <row r="126" spans="1:11" ht="19.5" customHeight="1">
      <c r="A126" s="159" t="s">
        <v>192</v>
      </c>
      <c r="B126" s="6" t="s">
        <v>484</v>
      </c>
      <c r="C126" s="111">
        <v>40202</v>
      </c>
      <c r="D126" s="111">
        <v>40000</v>
      </c>
      <c r="E126" s="111">
        <v>49186.59858</v>
      </c>
      <c r="F126" s="114">
        <v>60000</v>
      </c>
      <c r="G126" s="111">
        <v>15000</v>
      </c>
      <c r="H126" s="111">
        <v>15000</v>
      </c>
      <c r="I126" s="111">
        <v>15000</v>
      </c>
      <c r="J126" s="111">
        <v>15000</v>
      </c>
      <c r="K126" s="103"/>
    </row>
    <row r="127" spans="1:11" ht="19.5" customHeight="1">
      <c r="A127" s="159" t="s">
        <v>445</v>
      </c>
      <c r="B127" s="6" t="s">
        <v>485</v>
      </c>
      <c r="C127" s="111">
        <v>0</v>
      </c>
      <c r="D127" s="111">
        <v>0</v>
      </c>
      <c r="E127" s="111">
        <v>0</v>
      </c>
      <c r="F127" s="114">
        <v>0</v>
      </c>
      <c r="G127" s="111">
        <v>0</v>
      </c>
      <c r="H127" s="111">
        <v>0</v>
      </c>
      <c r="I127" s="111">
        <v>0</v>
      </c>
      <c r="J127" s="111">
        <v>0</v>
      </c>
      <c r="K127" s="103"/>
    </row>
    <row r="128" spans="1:11" ht="19.5" customHeight="1">
      <c r="A128" s="159" t="s">
        <v>193</v>
      </c>
      <c r="B128" s="6" t="s">
        <v>444</v>
      </c>
      <c r="C128" s="111">
        <v>111378</v>
      </c>
      <c r="D128" s="111">
        <v>0</v>
      </c>
      <c r="E128" s="111">
        <v>-0.0171200000004319</v>
      </c>
      <c r="F128" s="114">
        <v>0</v>
      </c>
      <c r="G128" s="111">
        <v>0</v>
      </c>
      <c r="H128" s="111">
        <v>0</v>
      </c>
      <c r="I128" s="111">
        <v>0</v>
      </c>
      <c r="J128" s="111">
        <v>0</v>
      </c>
      <c r="K128" s="103"/>
    </row>
    <row r="129" spans="1:11" ht="19.5" customHeight="1">
      <c r="A129" s="8" t="s">
        <v>660</v>
      </c>
      <c r="B129" s="9">
        <v>1140</v>
      </c>
      <c r="C129" s="111">
        <v>-104386</v>
      </c>
      <c r="D129" s="111">
        <v>-73282</v>
      </c>
      <c r="E129" s="111">
        <v>-63589.08275</v>
      </c>
      <c r="F129" s="114">
        <v>-73000</v>
      </c>
      <c r="G129" s="111">
        <v>-18250</v>
      </c>
      <c r="H129" s="111">
        <v>-18250</v>
      </c>
      <c r="I129" s="111">
        <v>-18250</v>
      </c>
      <c r="J129" s="111">
        <v>-18250</v>
      </c>
      <c r="K129" s="103"/>
    </row>
    <row r="130" spans="1:11" ht="27.75" customHeight="1">
      <c r="A130" s="159" t="s">
        <v>486</v>
      </c>
      <c r="B130" s="6" t="s">
        <v>488</v>
      </c>
      <c r="C130" s="111">
        <v>-17756</v>
      </c>
      <c r="D130" s="111">
        <v>0</v>
      </c>
      <c r="E130" s="111">
        <v>0</v>
      </c>
      <c r="F130" s="114">
        <v>0</v>
      </c>
      <c r="G130" s="111">
        <v>0</v>
      </c>
      <c r="H130" s="111">
        <v>0</v>
      </c>
      <c r="I130" s="111">
        <v>0</v>
      </c>
      <c r="J130" s="111">
        <v>0</v>
      </c>
      <c r="K130" s="284" t="s">
        <v>277</v>
      </c>
    </row>
    <row r="131" spans="1:11" ht="19.5" customHeight="1">
      <c r="A131" s="159" t="s">
        <v>487</v>
      </c>
      <c r="B131" s="6" t="s">
        <v>489</v>
      </c>
      <c r="C131" s="111">
        <v>-86630</v>
      </c>
      <c r="D131" s="111">
        <v>-73282</v>
      </c>
      <c r="E131" s="111">
        <v>-63589.08275</v>
      </c>
      <c r="F131" s="114">
        <v>-73000</v>
      </c>
      <c r="G131" s="111">
        <v>-18250</v>
      </c>
      <c r="H131" s="111">
        <v>-18250</v>
      </c>
      <c r="I131" s="111">
        <v>-18250</v>
      </c>
      <c r="J131" s="111">
        <v>-18250</v>
      </c>
      <c r="K131" s="285"/>
    </row>
    <row r="132" spans="1:11" ht="19.5" customHeight="1">
      <c r="A132" s="8" t="s">
        <v>36</v>
      </c>
      <c r="B132" s="9">
        <v>1150</v>
      </c>
      <c r="C132" s="114">
        <v>1309</v>
      </c>
      <c r="D132" s="114">
        <v>9789</v>
      </c>
      <c r="E132" s="114">
        <v>10286.7883</v>
      </c>
      <c r="F132" s="114">
        <v>11020</v>
      </c>
      <c r="G132" s="114">
        <v>2755</v>
      </c>
      <c r="H132" s="114">
        <v>2755</v>
      </c>
      <c r="I132" s="114">
        <v>2755</v>
      </c>
      <c r="J132" s="114">
        <v>2755</v>
      </c>
      <c r="K132" s="103"/>
    </row>
    <row r="133" spans="1:11" ht="19.5" customHeight="1">
      <c r="A133" s="8" t="s">
        <v>399</v>
      </c>
      <c r="B133" s="9">
        <v>1151</v>
      </c>
      <c r="C133" s="111">
        <v>0</v>
      </c>
      <c r="D133" s="111">
        <v>0</v>
      </c>
      <c r="E133" s="111">
        <v>0</v>
      </c>
      <c r="F133" s="114">
        <v>0</v>
      </c>
      <c r="G133" s="111">
        <v>0</v>
      </c>
      <c r="H133" s="111">
        <v>0</v>
      </c>
      <c r="I133" s="111">
        <v>0</v>
      </c>
      <c r="J133" s="111">
        <v>0</v>
      </c>
      <c r="K133" s="103"/>
    </row>
    <row r="134" spans="1:11" ht="19.5" customHeight="1">
      <c r="A134" s="8" t="s">
        <v>208</v>
      </c>
      <c r="B134" s="9">
        <v>1152</v>
      </c>
      <c r="C134" s="111">
        <v>1309</v>
      </c>
      <c r="D134" s="111">
        <v>9789</v>
      </c>
      <c r="E134" s="111">
        <v>10286.7883</v>
      </c>
      <c r="F134" s="114">
        <v>11020</v>
      </c>
      <c r="G134" s="111">
        <v>2755</v>
      </c>
      <c r="H134" s="111">
        <v>2755</v>
      </c>
      <c r="I134" s="111">
        <v>2755</v>
      </c>
      <c r="J134" s="111">
        <v>2755</v>
      </c>
      <c r="K134" s="103"/>
    </row>
    <row r="135" spans="1:11" ht="19.5" customHeight="1">
      <c r="A135" s="159" t="s">
        <v>490</v>
      </c>
      <c r="B135" s="6" t="s">
        <v>689</v>
      </c>
      <c r="C135" s="111">
        <v>0</v>
      </c>
      <c r="D135" s="111">
        <v>0</v>
      </c>
      <c r="E135" s="111">
        <v>0</v>
      </c>
      <c r="F135" s="114">
        <v>0</v>
      </c>
      <c r="G135" s="111">
        <v>0</v>
      </c>
      <c r="H135" s="111">
        <v>0</v>
      </c>
      <c r="I135" s="111">
        <v>0</v>
      </c>
      <c r="J135" s="111">
        <v>0</v>
      </c>
      <c r="K135" s="103"/>
    </row>
    <row r="136" spans="1:11" ht="19.5" customHeight="1">
      <c r="A136" s="159" t="s">
        <v>164</v>
      </c>
      <c r="B136" s="6" t="s">
        <v>690</v>
      </c>
      <c r="C136" s="111">
        <v>0</v>
      </c>
      <c r="D136" s="111">
        <v>0</v>
      </c>
      <c r="E136" s="111">
        <v>0</v>
      </c>
      <c r="F136" s="114">
        <v>0</v>
      </c>
      <c r="G136" s="111">
        <v>0</v>
      </c>
      <c r="H136" s="111">
        <v>0</v>
      </c>
      <c r="I136" s="111">
        <v>0</v>
      </c>
      <c r="J136" s="111">
        <v>0</v>
      </c>
      <c r="K136" s="103"/>
    </row>
    <row r="137" spans="1:11" ht="19.5" customHeight="1">
      <c r="A137" s="159" t="s">
        <v>363</v>
      </c>
      <c r="B137" s="6" t="s">
        <v>691</v>
      </c>
      <c r="C137" s="111">
        <v>71</v>
      </c>
      <c r="D137" s="111">
        <v>216</v>
      </c>
      <c r="E137" s="111">
        <v>176</v>
      </c>
      <c r="F137" s="114">
        <v>220</v>
      </c>
      <c r="G137" s="111">
        <v>55</v>
      </c>
      <c r="H137" s="111">
        <v>55</v>
      </c>
      <c r="I137" s="111">
        <v>55</v>
      </c>
      <c r="J137" s="111">
        <v>55</v>
      </c>
      <c r="K137" s="206"/>
    </row>
    <row r="138" spans="1:11" ht="34.5" customHeight="1">
      <c r="A138" s="159" t="s">
        <v>684</v>
      </c>
      <c r="B138" s="6" t="s">
        <v>692</v>
      </c>
      <c r="C138" s="111">
        <v>1238</v>
      </c>
      <c r="D138" s="111">
        <v>9573</v>
      </c>
      <c r="E138" s="111">
        <v>10110.7883</v>
      </c>
      <c r="F138" s="114">
        <v>10800</v>
      </c>
      <c r="G138" s="111">
        <v>2700</v>
      </c>
      <c r="H138" s="111">
        <v>2700</v>
      </c>
      <c r="I138" s="111">
        <v>2700</v>
      </c>
      <c r="J138" s="111">
        <v>2700</v>
      </c>
      <c r="K138" s="206" t="s">
        <v>9</v>
      </c>
    </row>
    <row r="139" spans="1:11" ht="19.5" customHeight="1">
      <c r="A139" s="8" t="s">
        <v>209</v>
      </c>
      <c r="B139" s="9">
        <v>1160</v>
      </c>
      <c r="C139" s="114">
        <v>-19610</v>
      </c>
      <c r="D139" s="114">
        <v>-23620</v>
      </c>
      <c r="E139" s="114">
        <v>-23285.601239999996</v>
      </c>
      <c r="F139" s="114">
        <v>-27803.23417596275</v>
      </c>
      <c r="G139" s="114">
        <v>-5962.9403932857</v>
      </c>
      <c r="H139" s="114">
        <v>-7022.569797218557</v>
      </c>
      <c r="I139" s="114">
        <v>-7082.795495190743</v>
      </c>
      <c r="J139" s="114">
        <v>-7734.92849026775</v>
      </c>
      <c r="K139" s="103"/>
    </row>
    <row r="140" spans="1:11" ht="19.5" customHeight="1">
      <c r="A140" s="8" t="s">
        <v>399</v>
      </c>
      <c r="B140" s="9">
        <v>1161</v>
      </c>
      <c r="C140" s="111">
        <v>0</v>
      </c>
      <c r="D140" s="111">
        <v>0</v>
      </c>
      <c r="E140" s="111">
        <v>0</v>
      </c>
      <c r="F140" s="114">
        <v>0</v>
      </c>
      <c r="G140" s="111">
        <v>0</v>
      </c>
      <c r="H140" s="111">
        <v>0</v>
      </c>
      <c r="I140" s="111">
        <v>0</v>
      </c>
      <c r="J140" s="111">
        <v>0</v>
      </c>
      <c r="K140" s="103"/>
    </row>
    <row r="141" spans="1:11" ht="19.5" customHeight="1">
      <c r="A141" s="8" t="s">
        <v>87</v>
      </c>
      <c r="B141" s="9">
        <v>1162</v>
      </c>
      <c r="C141" s="111">
        <v>-19610</v>
      </c>
      <c r="D141" s="111">
        <v>-23620</v>
      </c>
      <c r="E141" s="111">
        <v>-23285.601239999996</v>
      </c>
      <c r="F141" s="114">
        <v>-27803.23417596275</v>
      </c>
      <c r="G141" s="111">
        <v>-5962.9403932857</v>
      </c>
      <c r="H141" s="111">
        <v>-7022.569797218557</v>
      </c>
      <c r="I141" s="111">
        <v>-7082.795495190743</v>
      </c>
      <c r="J141" s="111">
        <v>-7734.92849026775</v>
      </c>
      <c r="K141" s="103"/>
    </row>
    <row r="142" spans="1:11" ht="34.5" customHeight="1">
      <c r="A142" s="159" t="s">
        <v>177</v>
      </c>
      <c r="B142" s="6" t="s">
        <v>693</v>
      </c>
      <c r="C142" s="111">
        <v>0</v>
      </c>
      <c r="D142" s="111">
        <v>0</v>
      </c>
      <c r="E142" s="111">
        <v>0</v>
      </c>
      <c r="F142" s="114">
        <v>0</v>
      </c>
      <c r="G142" s="111">
        <v>0</v>
      </c>
      <c r="H142" s="111">
        <v>0</v>
      </c>
      <c r="I142" s="111">
        <v>0</v>
      </c>
      <c r="J142" s="111">
        <v>0</v>
      </c>
      <c r="K142" s="103"/>
    </row>
    <row r="143" spans="1:11" ht="19.5" customHeight="1">
      <c r="A143" s="159" t="s">
        <v>685</v>
      </c>
      <c r="B143" s="6" t="s">
        <v>694</v>
      </c>
      <c r="C143" s="111">
        <v>0</v>
      </c>
      <c r="D143" s="111">
        <v>0</v>
      </c>
      <c r="E143" s="111">
        <v>0</v>
      </c>
      <c r="F143" s="114">
        <v>0</v>
      </c>
      <c r="G143" s="111">
        <v>0</v>
      </c>
      <c r="H143" s="111">
        <v>0</v>
      </c>
      <c r="I143" s="111">
        <v>0</v>
      </c>
      <c r="J143" s="111">
        <v>0</v>
      </c>
      <c r="K143" s="103"/>
    </row>
    <row r="144" spans="1:11" ht="36" customHeight="1">
      <c r="A144" s="159" t="s">
        <v>686</v>
      </c>
      <c r="B144" s="6" t="s">
        <v>695</v>
      </c>
      <c r="C144" s="111">
        <v>0</v>
      </c>
      <c r="D144" s="111">
        <v>0</v>
      </c>
      <c r="E144" s="111">
        <v>0</v>
      </c>
      <c r="F144" s="114">
        <v>0</v>
      </c>
      <c r="G144" s="111">
        <v>0</v>
      </c>
      <c r="H144" s="111">
        <v>0</v>
      </c>
      <c r="I144" s="111">
        <v>0</v>
      </c>
      <c r="J144" s="111">
        <v>0</v>
      </c>
      <c r="K144" s="103"/>
    </row>
    <row r="145" spans="1:11" ht="40.5" customHeight="1">
      <c r="A145" s="159" t="s">
        <v>687</v>
      </c>
      <c r="B145" s="6" t="s">
        <v>696</v>
      </c>
      <c r="C145" s="111">
        <v>127</v>
      </c>
      <c r="D145" s="111">
        <v>-3000</v>
      </c>
      <c r="E145" s="111">
        <v>-3000</v>
      </c>
      <c r="F145" s="114">
        <v>-3000</v>
      </c>
      <c r="G145" s="111">
        <v>0</v>
      </c>
      <c r="H145" s="111">
        <v>-1000</v>
      </c>
      <c r="I145" s="111">
        <v>-1000</v>
      </c>
      <c r="J145" s="111">
        <v>-1000</v>
      </c>
      <c r="K145" s="185" t="s">
        <v>71</v>
      </c>
    </row>
    <row r="146" spans="1:11" ht="59.25" customHeight="1">
      <c r="A146" s="159" t="s">
        <v>688</v>
      </c>
      <c r="B146" s="6" t="s">
        <v>697</v>
      </c>
      <c r="C146" s="111">
        <v>-19737</v>
      </c>
      <c r="D146" s="111">
        <v>-20620</v>
      </c>
      <c r="E146" s="111">
        <v>-20285.601239999996</v>
      </c>
      <c r="F146" s="114">
        <v>-24803.23417596275</v>
      </c>
      <c r="G146" s="111">
        <v>-5962.9403932857</v>
      </c>
      <c r="H146" s="111">
        <v>-6022.569797218557</v>
      </c>
      <c r="I146" s="111">
        <v>-6082.795495190743</v>
      </c>
      <c r="J146" s="111">
        <v>-6734.92849026775</v>
      </c>
      <c r="K146" s="184" t="s">
        <v>70</v>
      </c>
    </row>
    <row r="147" spans="1:11" s="5" customFormat="1" ht="42" customHeight="1">
      <c r="A147" s="10" t="s">
        <v>675</v>
      </c>
      <c r="B147" s="11">
        <v>1170</v>
      </c>
      <c r="C147" s="142">
        <v>-651874</v>
      </c>
      <c r="D147" s="142">
        <v>1091</v>
      </c>
      <c r="E147" s="142">
        <v>271136.4824853307</v>
      </c>
      <c r="F147" s="142">
        <v>12655.884990187576</v>
      </c>
      <c r="G147" s="142">
        <v>400.3239683420561</v>
      </c>
      <c r="H147" s="142">
        <v>1562.1903150981361</v>
      </c>
      <c r="I147" s="142">
        <v>917.5120761225062</v>
      </c>
      <c r="J147" s="142">
        <v>9775.858630625877</v>
      </c>
      <c r="K147" s="180"/>
    </row>
    <row r="148" spans="1:11" s="5" customFormat="1" ht="19.5" customHeight="1">
      <c r="A148" s="8" t="s">
        <v>517</v>
      </c>
      <c r="B148" s="7">
        <v>1180</v>
      </c>
      <c r="C148" s="111">
        <v>0</v>
      </c>
      <c r="D148" s="111">
        <v>-196</v>
      </c>
      <c r="E148" s="111">
        <v>-196</v>
      </c>
      <c r="F148" s="114">
        <v>0</v>
      </c>
      <c r="G148" s="111">
        <v>0</v>
      </c>
      <c r="H148" s="111">
        <v>0</v>
      </c>
      <c r="I148" s="111">
        <v>0</v>
      </c>
      <c r="J148" s="111">
        <v>0</v>
      </c>
      <c r="K148" s="205"/>
    </row>
    <row r="149" spans="1:11" s="5" customFormat="1" ht="19.5" customHeight="1">
      <c r="A149" s="8" t="s">
        <v>65</v>
      </c>
      <c r="B149" s="7">
        <v>1181</v>
      </c>
      <c r="C149" s="111">
        <v>116094</v>
      </c>
      <c r="D149" s="111">
        <v>0</v>
      </c>
      <c r="E149" s="111">
        <v>0</v>
      </c>
      <c r="F149" s="114">
        <v>0</v>
      </c>
      <c r="G149" s="111">
        <v>0</v>
      </c>
      <c r="H149" s="111">
        <v>0</v>
      </c>
      <c r="I149" s="111">
        <v>0</v>
      </c>
      <c r="J149" s="111">
        <v>0</v>
      </c>
      <c r="K149" s="106"/>
    </row>
    <row r="150" spans="1:11" ht="39.75" customHeight="1">
      <c r="A150" s="8" t="s">
        <v>367</v>
      </c>
      <c r="B150" s="9">
        <v>1190</v>
      </c>
      <c r="C150" s="111">
        <v>0</v>
      </c>
      <c r="D150" s="111">
        <v>0</v>
      </c>
      <c r="E150" s="111">
        <v>0</v>
      </c>
      <c r="F150" s="114">
        <v>0</v>
      </c>
      <c r="G150" s="111">
        <v>0</v>
      </c>
      <c r="H150" s="111">
        <v>0</v>
      </c>
      <c r="I150" s="111">
        <v>0</v>
      </c>
      <c r="J150" s="111">
        <v>0</v>
      </c>
      <c r="K150" s="103"/>
    </row>
    <row r="151" spans="1:11" ht="39.75" customHeight="1">
      <c r="A151" s="8" t="s">
        <v>369</v>
      </c>
      <c r="B151" s="6">
        <v>1191</v>
      </c>
      <c r="C151" s="111">
        <v>0</v>
      </c>
      <c r="D151" s="111">
        <v>0</v>
      </c>
      <c r="E151" s="111">
        <v>0</v>
      </c>
      <c r="F151" s="114">
        <v>0</v>
      </c>
      <c r="G151" s="111">
        <v>0</v>
      </c>
      <c r="H151" s="111">
        <v>0</v>
      </c>
      <c r="I151" s="111">
        <v>0</v>
      </c>
      <c r="J151" s="111">
        <v>0</v>
      </c>
      <c r="K151" s="103"/>
    </row>
    <row r="152" spans="1:11" s="5" customFormat="1" ht="19.5" customHeight="1">
      <c r="A152" s="10" t="s">
        <v>25</v>
      </c>
      <c r="B152" s="11">
        <v>1200</v>
      </c>
      <c r="C152" s="142">
        <v>-535780</v>
      </c>
      <c r="D152" s="142">
        <v>895.0000000000036</v>
      </c>
      <c r="E152" s="142">
        <v>270940.4824853307</v>
      </c>
      <c r="F152" s="142">
        <v>12655.884990187576</v>
      </c>
      <c r="G152" s="142">
        <v>400.3239683420561</v>
      </c>
      <c r="H152" s="142">
        <v>1562.1903150981361</v>
      </c>
      <c r="I152" s="142">
        <v>917.5120761225062</v>
      </c>
      <c r="J152" s="142">
        <v>9775.858630625877</v>
      </c>
      <c r="K152" s="106"/>
    </row>
    <row r="153" spans="1:11" ht="19.5" customHeight="1">
      <c r="A153" s="8" t="s">
        <v>613</v>
      </c>
      <c r="B153" s="6">
        <v>1201</v>
      </c>
      <c r="C153" s="111">
        <v>0</v>
      </c>
      <c r="D153" s="111">
        <v>895.0000000000036</v>
      </c>
      <c r="E153" s="111">
        <v>270940.4824853307</v>
      </c>
      <c r="F153" s="114">
        <v>12655.884990188575</v>
      </c>
      <c r="G153" s="111">
        <v>400.3239683420561</v>
      </c>
      <c r="H153" s="111">
        <v>1562.1903150981361</v>
      </c>
      <c r="I153" s="111">
        <v>917.5120761225062</v>
      </c>
      <c r="J153" s="111">
        <v>9775.858630625877</v>
      </c>
      <c r="K153" s="103"/>
    </row>
    <row r="154" spans="1:11" ht="19.5" customHeight="1">
      <c r="A154" s="8" t="s">
        <v>614</v>
      </c>
      <c r="B154" s="6">
        <v>1202</v>
      </c>
      <c r="C154" s="111">
        <v>-535780</v>
      </c>
      <c r="D154" s="111">
        <v>0</v>
      </c>
      <c r="E154" s="111">
        <v>0</v>
      </c>
      <c r="F154" s="114">
        <v>0</v>
      </c>
      <c r="G154" s="111">
        <v>0</v>
      </c>
      <c r="H154" s="111">
        <v>0</v>
      </c>
      <c r="I154" s="111">
        <v>0</v>
      </c>
      <c r="J154" s="111">
        <v>0</v>
      </c>
      <c r="K154" s="103"/>
    </row>
    <row r="155" spans="1:11" ht="19.5" customHeight="1">
      <c r="A155" s="10" t="s">
        <v>94</v>
      </c>
      <c r="B155" s="9">
        <v>1210</v>
      </c>
      <c r="C155" s="145">
        <v>7133342</v>
      </c>
      <c r="D155" s="145">
        <v>8618323</v>
      </c>
      <c r="E155" s="145">
        <v>8728151.576849999</v>
      </c>
      <c r="F155" s="145">
        <v>9767929.47399249</v>
      </c>
      <c r="G155" s="145">
        <v>2297433.35210492</v>
      </c>
      <c r="H155" s="145">
        <v>2289450.3395174295</v>
      </c>
      <c r="I155" s="145">
        <v>2439319.7715704497</v>
      </c>
      <c r="J155" s="145">
        <v>2741726.0107996897</v>
      </c>
      <c r="K155" s="103"/>
    </row>
    <row r="156" spans="1:11" ht="19.5" customHeight="1">
      <c r="A156" s="10" t="s">
        <v>85</v>
      </c>
      <c r="B156" s="9">
        <v>1220</v>
      </c>
      <c r="C156" s="145">
        <v>-7669122</v>
      </c>
      <c r="D156" s="145">
        <v>-8617428</v>
      </c>
      <c r="E156" s="145">
        <v>-8457211.09436467</v>
      </c>
      <c r="F156" s="145">
        <v>-9755273.5890023</v>
      </c>
      <c r="G156" s="145">
        <v>-2297033.028136578</v>
      </c>
      <c r="H156" s="145">
        <v>-2287888.1492023314</v>
      </c>
      <c r="I156" s="145">
        <v>-2438402.259494327</v>
      </c>
      <c r="J156" s="145">
        <v>-2731950.1521690637</v>
      </c>
      <c r="K156" s="103"/>
    </row>
    <row r="157" spans="1:11" ht="19.5" customHeight="1">
      <c r="A157" s="8" t="s">
        <v>31</v>
      </c>
      <c r="B157" s="9">
        <v>1230</v>
      </c>
      <c r="C157" s="111"/>
      <c r="D157" s="111"/>
      <c r="E157" s="111"/>
      <c r="F157" s="114">
        <v>0</v>
      </c>
      <c r="G157" s="111"/>
      <c r="H157" s="111"/>
      <c r="I157" s="111"/>
      <c r="J157" s="111"/>
      <c r="K157" s="103"/>
    </row>
    <row r="158" spans="1:11" ht="19.5" customHeight="1">
      <c r="A158" s="278" t="s">
        <v>645</v>
      </c>
      <c r="B158" s="279"/>
      <c r="C158" s="279"/>
      <c r="D158" s="279"/>
      <c r="E158" s="279"/>
      <c r="F158" s="279"/>
      <c r="G158" s="279"/>
      <c r="H158" s="279"/>
      <c r="I158" s="279"/>
      <c r="J158" s="279"/>
      <c r="K158" s="280"/>
    </row>
    <row r="159" spans="1:11" ht="39.75" customHeight="1">
      <c r="A159" s="8" t="s">
        <v>210</v>
      </c>
      <c r="B159" s="9">
        <v>1300</v>
      </c>
      <c r="C159" s="114">
        <v>-683661</v>
      </c>
      <c r="D159" s="114">
        <v>48204</v>
      </c>
      <c r="E159" s="114">
        <v>298537.7967153307</v>
      </c>
      <c r="F159" s="114">
        <v>42439.11916615133</v>
      </c>
      <c r="G159" s="114">
        <v>6858.264361627756</v>
      </c>
      <c r="H159" s="114">
        <v>9079.760112316693</v>
      </c>
      <c r="I159" s="114">
        <v>8495.30757131325</v>
      </c>
      <c r="J159" s="114">
        <v>18005.78712089363</v>
      </c>
      <c r="K159" s="103"/>
    </row>
    <row r="160" spans="1:11" ht="19.5" customHeight="1">
      <c r="A160" s="8" t="s">
        <v>255</v>
      </c>
      <c r="B160" s="9">
        <v>1301</v>
      </c>
      <c r="C160" s="114">
        <v>266652</v>
      </c>
      <c r="D160" s="114">
        <v>274288</v>
      </c>
      <c r="E160" s="114">
        <v>233717.70661000005</v>
      </c>
      <c r="F160" s="114">
        <v>312720</v>
      </c>
      <c r="G160" s="114">
        <v>65680</v>
      </c>
      <c r="H160" s="114">
        <v>75680</v>
      </c>
      <c r="I160" s="114">
        <v>85680</v>
      </c>
      <c r="J160" s="114">
        <v>85680</v>
      </c>
      <c r="K160" s="103"/>
    </row>
    <row r="161" spans="1:11" ht="37.5" customHeight="1">
      <c r="A161" s="8" t="s">
        <v>256</v>
      </c>
      <c r="B161" s="9">
        <v>1302</v>
      </c>
      <c r="C161" s="114">
        <v>0</v>
      </c>
      <c r="D161" s="114">
        <v>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  <c r="J161" s="114">
        <v>0</v>
      </c>
      <c r="K161" s="103"/>
    </row>
    <row r="162" spans="1:11" ht="36" customHeight="1">
      <c r="A162" s="8" t="s">
        <v>278</v>
      </c>
      <c r="B162" s="9">
        <v>1303</v>
      </c>
      <c r="C162" s="114">
        <v>-10624</v>
      </c>
      <c r="D162" s="114">
        <v>0</v>
      </c>
      <c r="E162" s="114">
        <v>-12632.173869999999</v>
      </c>
      <c r="F162" s="114">
        <v>0</v>
      </c>
      <c r="G162" s="114">
        <v>0</v>
      </c>
      <c r="H162" s="114">
        <v>0</v>
      </c>
      <c r="I162" s="114">
        <v>0</v>
      </c>
      <c r="J162" s="114">
        <v>0</v>
      </c>
      <c r="K162" s="103"/>
    </row>
    <row r="163" spans="1:11" ht="33.75" customHeight="1">
      <c r="A163" s="8" t="s">
        <v>359</v>
      </c>
      <c r="B163" s="9">
        <v>1304</v>
      </c>
      <c r="C163" s="114">
        <v>111108</v>
      </c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03"/>
    </row>
    <row r="164" spans="1:11" ht="34.5" customHeight="1">
      <c r="A164" s="8" t="s">
        <v>360</v>
      </c>
      <c r="B164" s="9">
        <v>1305</v>
      </c>
      <c r="C164" s="114">
        <v>0</v>
      </c>
      <c r="D164" s="114">
        <v>0</v>
      </c>
      <c r="E164" s="114">
        <v>0</v>
      </c>
      <c r="F164" s="114">
        <v>0</v>
      </c>
      <c r="G164" s="114">
        <v>0</v>
      </c>
      <c r="H164" s="114">
        <v>0</v>
      </c>
      <c r="I164" s="114">
        <v>0</v>
      </c>
      <c r="J164" s="114">
        <v>0</v>
      </c>
      <c r="K164" s="103"/>
    </row>
    <row r="165" spans="1:11" s="5" customFormat="1" ht="19.5" customHeight="1">
      <c r="A165" s="10" t="s">
        <v>375</v>
      </c>
      <c r="B165" s="11">
        <v>1310</v>
      </c>
      <c r="C165" s="144">
        <v>-517493</v>
      </c>
      <c r="D165" s="144">
        <v>322492</v>
      </c>
      <c r="E165" s="144">
        <v>544887.6771953308</v>
      </c>
      <c r="F165" s="144">
        <v>355159.11916615133</v>
      </c>
      <c r="G165" s="144">
        <v>72538.26436162775</v>
      </c>
      <c r="H165" s="144">
        <v>84759.76011231668</v>
      </c>
      <c r="I165" s="144">
        <v>94175.30757131326</v>
      </c>
      <c r="J165" s="144">
        <v>103685.78712089363</v>
      </c>
      <c r="K165" s="106"/>
    </row>
    <row r="166" spans="1:11" ht="19.5" customHeight="1">
      <c r="A166" s="281" t="s">
        <v>408</v>
      </c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</row>
    <row r="167" spans="1:11" ht="19.5" customHeight="1">
      <c r="A167" s="8" t="s">
        <v>199</v>
      </c>
      <c r="B167" s="9">
        <v>1400</v>
      </c>
      <c r="C167" s="111">
        <v>668243</v>
      </c>
      <c r="D167" s="111">
        <v>766375</v>
      </c>
      <c r="E167" s="111">
        <v>709018.7413127426</v>
      </c>
      <c r="F167" s="114">
        <v>1025330.7193153528</v>
      </c>
      <c r="G167" s="111">
        <v>251743.47779072888</v>
      </c>
      <c r="H167" s="111">
        <v>231094.34909609254</v>
      </c>
      <c r="I167" s="111">
        <v>242431.04888014978</v>
      </c>
      <c r="J167" s="111">
        <v>300061.84354838176</v>
      </c>
      <c r="K167" s="103"/>
    </row>
    <row r="168" spans="1:11" ht="19.5" customHeight="1">
      <c r="A168" s="8" t="s">
        <v>57</v>
      </c>
      <c r="B168" s="126">
        <v>1401</v>
      </c>
      <c r="C168" s="111">
        <v>80168</v>
      </c>
      <c r="D168" s="111">
        <v>84173</v>
      </c>
      <c r="E168" s="111">
        <v>72244.63987071544</v>
      </c>
      <c r="F168" s="114">
        <v>82089.41234595556</v>
      </c>
      <c r="G168" s="111">
        <v>18190.437833019998</v>
      </c>
      <c r="H168" s="111">
        <v>21659.472067702376</v>
      </c>
      <c r="I168" s="111">
        <v>22238.560530071714</v>
      </c>
      <c r="J168" s="111">
        <v>20000.941915161467</v>
      </c>
      <c r="K168" s="103"/>
    </row>
    <row r="169" spans="1:11" ht="19.5" customHeight="1">
      <c r="A169" s="8" t="s">
        <v>616</v>
      </c>
      <c r="B169" s="126">
        <v>1402</v>
      </c>
      <c r="C169" s="111">
        <v>403317</v>
      </c>
      <c r="D169" s="111">
        <v>472473</v>
      </c>
      <c r="E169" s="111">
        <v>441496.5788027426</v>
      </c>
      <c r="F169" s="114">
        <v>483255.12858905306</v>
      </c>
      <c r="G169" s="111">
        <v>141760.21345476</v>
      </c>
      <c r="H169" s="111">
        <v>95254.88167208301</v>
      </c>
      <c r="I169" s="111">
        <v>99003.26323899998</v>
      </c>
      <c r="J169" s="111">
        <v>147236.77022321004</v>
      </c>
      <c r="K169" s="103"/>
    </row>
    <row r="170" spans="1:11" ht="19.5" customHeight="1">
      <c r="A170" s="8" t="s">
        <v>570</v>
      </c>
      <c r="B170" s="127">
        <v>1410</v>
      </c>
      <c r="C170" s="111">
        <v>4282103</v>
      </c>
      <c r="D170" s="111">
        <v>4708275</v>
      </c>
      <c r="E170" s="111">
        <v>4812251.90211</v>
      </c>
      <c r="F170" s="114">
        <v>5540132</v>
      </c>
      <c r="G170" s="111">
        <v>1313717</v>
      </c>
      <c r="H170" s="111">
        <v>1316028</v>
      </c>
      <c r="I170" s="111">
        <v>1401341</v>
      </c>
      <c r="J170" s="111">
        <v>1509046</v>
      </c>
      <c r="K170" s="284"/>
    </row>
    <row r="171" spans="1:11" ht="19.5" customHeight="1">
      <c r="A171" s="8" t="s">
        <v>571</v>
      </c>
      <c r="B171" s="127">
        <v>1420</v>
      </c>
      <c r="C171" s="111">
        <v>1019201</v>
      </c>
      <c r="D171" s="111">
        <v>1167826</v>
      </c>
      <c r="E171" s="111">
        <v>1184949.52457</v>
      </c>
      <c r="F171" s="114">
        <v>1363806.2875118474</v>
      </c>
      <c r="G171" s="111">
        <v>324572.2135615577</v>
      </c>
      <c r="H171" s="111">
        <v>323568.57075735525</v>
      </c>
      <c r="I171" s="111">
        <v>344015.61985259486</v>
      </c>
      <c r="J171" s="111">
        <v>371649.88334033976</v>
      </c>
      <c r="K171" s="285"/>
    </row>
    <row r="172" spans="1:11" ht="19.5" customHeight="1">
      <c r="A172" s="8" t="s">
        <v>572</v>
      </c>
      <c r="B172" s="127">
        <v>1430</v>
      </c>
      <c r="C172" s="111">
        <v>266652</v>
      </c>
      <c r="D172" s="111">
        <v>274288</v>
      </c>
      <c r="E172" s="111">
        <v>233717.70661000005</v>
      </c>
      <c r="F172" s="114">
        <v>312720</v>
      </c>
      <c r="G172" s="111">
        <v>65680</v>
      </c>
      <c r="H172" s="111">
        <v>75680</v>
      </c>
      <c r="I172" s="111">
        <v>85680</v>
      </c>
      <c r="J172" s="111">
        <v>85680</v>
      </c>
      <c r="K172" s="175"/>
    </row>
    <row r="173" spans="1:11" ht="19.5" customHeight="1">
      <c r="A173" s="8" t="s">
        <v>69</v>
      </c>
      <c r="B173" s="127">
        <v>1440</v>
      </c>
      <c r="C173" s="111">
        <v>1308927</v>
      </c>
      <c r="D173" s="111">
        <v>1610086</v>
      </c>
      <c r="E173" s="111">
        <v>1453488.1370119269</v>
      </c>
      <c r="F173" s="114">
        <v>1440284.5821750993</v>
      </c>
      <c r="G173" s="111">
        <v>323070.3367842913</v>
      </c>
      <c r="H173" s="111">
        <v>323267.22934888356</v>
      </c>
      <c r="I173" s="111">
        <v>346684.59076158254</v>
      </c>
      <c r="J173" s="111">
        <v>447262.425280342</v>
      </c>
      <c r="K173" s="103"/>
    </row>
    <row r="174" spans="1:11" s="5" customFormat="1" ht="19.5" customHeight="1">
      <c r="A174" s="10" t="s">
        <v>125</v>
      </c>
      <c r="B174" s="128">
        <v>1450</v>
      </c>
      <c r="C174" s="146">
        <v>7545126</v>
      </c>
      <c r="D174" s="146">
        <v>8526850</v>
      </c>
      <c r="E174" s="146">
        <v>8393426.01161467</v>
      </c>
      <c r="F174" s="146">
        <v>9682273.5890023</v>
      </c>
      <c r="G174" s="146">
        <v>2278783.028136578</v>
      </c>
      <c r="H174" s="146">
        <v>2269638.1492023314</v>
      </c>
      <c r="I174" s="146">
        <v>2420152.259494327</v>
      </c>
      <c r="J174" s="146">
        <v>2713700.1521690637</v>
      </c>
      <c r="K174" s="106"/>
    </row>
    <row r="175" spans="1:11" s="5" customFormat="1" ht="19.5" customHeight="1">
      <c r="A175" s="60"/>
      <c r="B175" s="71"/>
      <c r="C175" s="138"/>
      <c r="D175" s="138"/>
      <c r="E175" s="138"/>
      <c r="F175" s="199"/>
      <c r="G175" s="199"/>
      <c r="H175" s="199"/>
      <c r="I175" s="199"/>
      <c r="J175" s="199"/>
      <c r="K175" s="135"/>
    </row>
    <row r="176" spans="1:10" ht="16.5" customHeight="1">
      <c r="A176" s="26"/>
      <c r="C176" s="30"/>
      <c r="D176" s="27"/>
      <c r="E176" s="27"/>
      <c r="F176" s="212"/>
      <c r="G176" s="212"/>
      <c r="H176" s="212"/>
      <c r="I176" s="212"/>
      <c r="J176" s="212"/>
    </row>
    <row r="177" spans="1:10" ht="40.5" customHeight="1">
      <c r="A177" s="60" t="str">
        <f>'Осн. фін. пок.'!A145</f>
        <v>Генеральний директор АТ "Укрпошта"</v>
      </c>
      <c r="B177" s="1"/>
      <c r="C177" s="282" t="s">
        <v>238</v>
      </c>
      <c r="D177" s="282"/>
      <c r="E177" s="282"/>
      <c r="F177" s="282"/>
      <c r="G177" s="213"/>
      <c r="H177" s="283" t="str">
        <f>'Осн. фін. пок.'!H145:J145</f>
        <v>І.Ю. Смілянський</v>
      </c>
      <c r="I177" s="283"/>
      <c r="J177" s="283"/>
    </row>
    <row r="178" spans="1:10" s="2" customFormat="1" ht="19.5" customHeight="1">
      <c r="A178" s="186" t="s">
        <v>237</v>
      </c>
      <c r="B178" s="188"/>
      <c r="C178" s="276" t="s">
        <v>76</v>
      </c>
      <c r="D178" s="276"/>
      <c r="E178" s="276"/>
      <c r="F178" s="276"/>
      <c r="G178" s="214"/>
      <c r="H178" s="277" t="s">
        <v>678</v>
      </c>
      <c r="I178" s="277"/>
      <c r="J178" s="277"/>
    </row>
    <row r="179" ht="18.75">
      <c r="A179" s="52"/>
    </row>
    <row r="180" ht="18.75">
      <c r="A180" s="52"/>
    </row>
    <row r="181" ht="18.75">
      <c r="A181" s="52"/>
    </row>
    <row r="182" ht="18.75">
      <c r="A182" s="52"/>
    </row>
    <row r="183" ht="18.75">
      <c r="A183" s="52"/>
    </row>
    <row r="184" ht="18.75">
      <c r="A184" s="52"/>
    </row>
    <row r="185" ht="18.75">
      <c r="A185" s="52"/>
    </row>
    <row r="186" ht="18.75">
      <c r="A186" s="52"/>
    </row>
    <row r="187" ht="18.75">
      <c r="A187" s="52"/>
    </row>
    <row r="188" ht="18.75">
      <c r="A188" s="52"/>
    </row>
    <row r="189" ht="18.75">
      <c r="A189" s="52"/>
    </row>
    <row r="190" ht="18.75">
      <c r="A190" s="52"/>
    </row>
    <row r="191" ht="18.75">
      <c r="A191" s="52"/>
    </row>
    <row r="192" ht="18.75">
      <c r="A192" s="52"/>
    </row>
    <row r="193" ht="18.75">
      <c r="A193" s="52"/>
    </row>
    <row r="194" ht="18.75">
      <c r="A194" s="52"/>
    </row>
    <row r="195" ht="18.75">
      <c r="A195" s="52"/>
    </row>
    <row r="196" ht="18.75">
      <c r="A196" s="52"/>
    </row>
    <row r="197" ht="18.75">
      <c r="A197" s="52"/>
    </row>
    <row r="198" ht="18.75">
      <c r="A198" s="52"/>
    </row>
    <row r="199" ht="18.75">
      <c r="A199" s="52"/>
    </row>
    <row r="200" ht="18.75">
      <c r="A200" s="52"/>
    </row>
    <row r="201" ht="18.75">
      <c r="A201" s="52"/>
    </row>
    <row r="202" ht="18.75">
      <c r="A202" s="52"/>
    </row>
    <row r="203" ht="18.75">
      <c r="A203" s="52"/>
    </row>
    <row r="204" ht="18.75">
      <c r="A204" s="52"/>
    </row>
    <row r="205" ht="18.75">
      <c r="A205" s="52"/>
    </row>
    <row r="206" ht="18.75">
      <c r="A206" s="52"/>
    </row>
    <row r="207" ht="18.75">
      <c r="A207" s="52"/>
    </row>
    <row r="208" ht="18.75">
      <c r="A208" s="52"/>
    </row>
    <row r="209" ht="18.75">
      <c r="A209" s="52"/>
    </row>
    <row r="210" ht="18.75">
      <c r="A210" s="52"/>
    </row>
    <row r="211" ht="18.75">
      <c r="A211" s="52"/>
    </row>
    <row r="212" ht="18.75">
      <c r="A212" s="52"/>
    </row>
    <row r="213" ht="18.75">
      <c r="A213" s="52"/>
    </row>
    <row r="214" ht="18.75">
      <c r="A214" s="52"/>
    </row>
    <row r="215" ht="18.75">
      <c r="A215" s="52"/>
    </row>
    <row r="216" ht="18.75">
      <c r="A216" s="52"/>
    </row>
    <row r="217" ht="18.75">
      <c r="A217" s="52"/>
    </row>
    <row r="218" ht="18.75">
      <c r="A218" s="52"/>
    </row>
    <row r="219" ht="18.75">
      <c r="A219" s="52"/>
    </row>
    <row r="220" ht="18.75">
      <c r="A220" s="52"/>
    </row>
    <row r="221" ht="18.75">
      <c r="A221" s="52"/>
    </row>
    <row r="222" ht="18.75">
      <c r="A222" s="52"/>
    </row>
    <row r="223" ht="18.75">
      <c r="A223" s="52"/>
    </row>
    <row r="224" ht="18.75">
      <c r="A224" s="52"/>
    </row>
    <row r="225" ht="18.75">
      <c r="A225" s="52"/>
    </row>
    <row r="226" ht="18.75">
      <c r="A226" s="52"/>
    </row>
    <row r="227" ht="18.75">
      <c r="A227" s="52"/>
    </row>
    <row r="228" ht="18.75">
      <c r="A228" s="52"/>
    </row>
    <row r="229" ht="18.75">
      <c r="A229" s="52"/>
    </row>
    <row r="230" ht="18.75">
      <c r="A230" s="52"/>
    </row>
    <row r="231" ht="18.75">
      <c r="A231" s="52"/>
    </row>
    <row r="232" ht="18.75">
      <c r="A232" s="52"/>
    </row>
    <row r="233" ht="18.75">
      <c r="A233" s="52"/>
    </row>
    <row r="234" ht="18.75">
      <c r="A234" s="52"/>
    </row>
    <row r="235" ht="18.75">
      <c r="A235" s="52"/>
    </row>
    <row r="236" ht="18.75">
      <c r="A236" s="52"/>
    </row>
    <row r="237" ht="18.75">
      <c r="A237" s="52"/>
    </row>
    <row r="238" ht="18.75">
      <c r="A238" s="52"/>
    </row>
    <row r="239" ht="18.75">
      <c r="A239" s="52"/>
    </row>
    <row r="240" ht="18.75">
      <c r="A240" s="52"/>
    </row>
    <row r="241" ht="18.75">
      <c r="A241" s="52"/>
    </row>
    <row r="242" ht="18.75">
      <c r="A242" s="52"/>
    </row>
    <row r="243" ht="18.75">
      <c r="A243" s="52"/>
    </row>
    <row r="244" ht="18.75">
      <c r="A244" s="52"/>
    </row>
    <row r="245" ht="18.75">
      <c r="A245" s="52"/>
    </row>
    <row r="246" ht="18.75">
      <c r="A246" s="52"/>
    </row>
    <row r="247" ht="18.75">
      <c r="A247" s="52"/>
    </row>
    <row r="248" ht="18.75">
      <c r="A248" s="52"/>
    </row>
    <row r="249" ht="18.75">
      <c r="A249" s="52"/>
    </row>
    <row r="250" ht="18.75">
      <c r="A250" s="52"/>
    </row>
    <row r="251" ht="18.75">
      <c r="A251" s="52"/>
    </row>
    <row r="252" ht="18.75">
      <c r="A252" s="52"/>
    </row>
    <row r="253" ht="18.75">
      <c r="A253" s="52"/>
    </row>
    <row r="254" ht="18.75">
      <c r="A254" s="52"/>
    </row>
    <row r="255" ht="18.75">
      <c r="A255" s="52"/>
    </row>
    <row r="256" ht="18.75">
      <c r="A256" s="52"/>
    </row>
    <row r="257" ht="18.75">
      <c r="A257" s="52"/>
    </row>
    <row r="258" ht="18.75">
      <c r="A258" s="52"/>
    </row>
    <row r="259" ht="18.75">
      <c r="A259" s="52"/>
    </row>
    <row r="260" ht="18.75">
      <c r="A260" s="52"/>
    </row>
    <row r="261" ht="18.75">
      <c r="A261" s="52"/>
    </row>
    <row r="262" ht="18.75">
      <c r="A262" s="52"/>
    </row>
    <row r="263" ht="18.75">
      <c r="A263" s="52"/>
    </row>
    <row r="264" ht="18.75">
      <c r="A264" s="52"/>
    </row>
    <row r="265" ht="18.75">
      <c r="A265" s="52"/>
    </row>
    <row r="266" ht="18.75">
      <c r="A266" s="52"/>
    </row>
    <row r="267" ht="18.75">
      <c r="A267" s="52"/>
    </row>
    <row r="268" ht="18.75">
      <c r="A268" s="52"/>
    </row>
    <row r="269" ht="18.75">
      <c r="A269" s="52"/>
    </row>
    <row r="270" ht="18.75">
      <c r="A270" s="52"/>
    </row>
  </sheetData>
  <sheetProtection/>
  <mergeCells count="23">
    <mergeCell ref="K46:K47"/>
    <mergeCell ref="K76:K77"/>
    <mergeCell ref="K62:K63"/>
    <mergeCell ref="A6:K6"/>
    <mergeCell ref="K12:K13"/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C178:F178"/>
    <mergeCell ref="H178:J178"/>
    <mergeCell ref="A158:K158"/>
    <mergeCell ref="A166:K166"/>
    <mergeCell ref="C177:F177"/>
    <mergeCell ref="H177:J177"/>
    <mergeCell ref="K170:K171"/>
    <mergeCell ref="K130:K131"/>
    <mergeCell ref="K85:K8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scale="49" r:id="rId1"/>
  <headerFooter alignWithMargins="0">
    <oddHeader>&amp;C
&amp;"Times New Roman,обычный"&amp;14 5&amp;R&amp;"Times New Roman,обычный"&amp;14Продовження додатка 1
Таблиця 1</oddHeader>
  </headerFooter>
  <rowBreaks count="7" manualBreakCount="7">
    <brk id="22" max="14" man="1"/>
    <brk id="37" max="10" man="1"/>
    <brk id="53" max="10" man="1"/>
    <brk id="70" max="10" man="1"/>
    <brk id="89" max="10" man="1"/>
    <brk id="117" max="10" man="1"/>
    <brk id="1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3"/>
  </sheetPr>
  <dimension ref="A1:L214"/>
  <sheetViews>
    <sheetView view="pageBreakPreview" zoomScale="75" zoomScaleNormal="65" zoomScaleSheetLayoutView="75" zoomScalePageLayoutView="0" workbookViewId="0" topLeftCell="A1">
      <selection activeCell="F140" sqref="F140"/>
    </sheetView>
  </sheetViews>
  <sheetFormatPr defaultColWidth="77.875" defaultRowHeight="12.75"/>
  <cols>
    <col min="1" max="1" width="84.875" style="46" customWidth="1"/>
    <col min="2" max="2" width="15.25390625" style="49" customWidth="1"/>
    <col min="3" max="4" width="15.875" style="49" customWidth="1"/>
    <col min="5" max="5" width="17.125" style="49" customWidth="1"/>
    <col min="6" max="10" width="15.875" style="46" customWidth="1"/>
    <col min="11" max="234" width="9.125" style="46" customWidth="1"/>
    <col min="235" max="16384" width="77.875" style="46" customWidth="1"/>
  </cols>
  <sheetData>
    <row r="1" spans="1:10" ht="18.75">
      <c r="A1" s="290" t="s">
        <v>103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8.75">
      <c r="A2" s="49"/>
      <c r="F2" s="49"/>
      <c r="G2" s="49"/>
      <c r="H2" s="49"/>
      <c r="I2" s="49"/>
      <c r="J2" s="49"/>
    </row>
    <row r="3" spans="1:10" ht="38.25" customHeight="1">
      <c r="A3" s="274" t="s">
        <v>442</v>
      </c>
      <c r="B3" s="291" t="s">
        <v>93</v>
      </c>
      <c r="C3" s="250" t="s">
        <v>325</v>
      </c>
      <c r="D3" s="250" t="s">
        <v>326</v>
      </c>
      <c r="E3" s="250" t="s">
        <v>327</v>
      </c>
      <c r="F3" s="287" t="s">
        <v>328</v>
      </c>
      <c r="G3" s="275" t="s">
        <v>774</v>
      </c>
      <c r="H3" s="275"/>
      <c r="I3" s="275"/>
      <c r="J3" s="275"/>
    </row>
    <row r="4" spans="1:10" ht="50.25" customHeight="1">
      <c r="A4" s="274"/>
      <c r="B4" s="291"/>
      <c r="C4" s="251"/>
      <c r="D4" s="251"/>
      <c r="E4" s="251"/>
      <c r="F4" s="287"/>
      <c r="G4" s="16" t="s">
        <v>775</v>
      </c>
      <c r="H4" s="16" t="s">
        <v>776</v>
      </c>
      <c r="I4" s="16" t="s">
        <v>777</v>
      </c>
      <c r="J4" s="16" t="s">
        <v>289</v>
      </c>
    </row>
    <row r="5" spans="1:10" ht="18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</row>
    <row r="6" spans="1:10" ht="24.75" customHeight="1">
      <c r="A6" s="292" t="s">
        <v>101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24.75" customHeight="1">
      <c r="A7" s="47" t="s">
        <v>24</v>
      </c>
      <c r="B7" s="6">
        <v>1200</v>
      </c>
      <c r="C7" s="111">
        <v>-535780</v>
      </c>
      <c r="D7" s="111">
        <v>895.0000000000036</v>
      </c>
      <c r="E7" s="111">
        <v>270940.4824853307</v>
      </c>
      <c r="F7" s="111">
        <v>12655.884990188575</v>
      </c>
      <c r="G7" s="111">
        <v>400.3239683420561</v>
      </c>
      <c r="H7" s="111">
        <v>1562.1903150981361</v>
      </c>
      <c r="I7" s="111">
        <v>917.5120761225062</v>
      </c>
      <c r="J7" s="111">
        <v>9775.858630625877</v>
      </c>
    </row>
    <row r="8" spans="1:10" ht="42.75" customHeight="1">
      <c r="A8" s="47" t="s">
        <v>127</v>
      </c>
      <c r="B8" s="6">
        <v>2000</v>
      </c>
      <c r="C8" s="111">
        <v>1534200</v>
      </c>
      <c r="D8" s="111">
        <v>-4203423.01117</v>
      </c>
      <c r="E8" s="111">
        <v>1002886</v>
      </c>
      <c r="F8" s="111">
        <v>1273826.4824853307</v>
      </c>
      <c r="G8" s="111">
        <v>1273826.4824853307</v>
      </c>
      <c r="H8" s="111">
        <v>1274226.8064536727</v>
      </c>
      <c r="I8" s="111">
        <v>1275788.9967687707</v>
      </c>
      <c r="J8" s="111">
        <v>1276706.5088448932</v>
      </c>
    </row>
    <row r="9" spans="1:10" ht="37.5">
      <c r="A9" s="47" t="s">
        <v>98</v>
      </c>
      <c r="B9" s="6">
        <v>2010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</row>
    <row r="10" spans="1:10" ht="37.5">
      <c r="A10" s="8" t="s">
        <v>340</v>
      </c>
      <c r="B10" s="6">
        <v>2011</v>
      </c>
      <c r="C10" s="111"/>
      <c r="D10" s="111">
        <v>0</v>
      </c>
      <c r="E10" s="111">
        <v>0</v>
      </c>
      <c r="F10" s="114">
        <v>0</v>
      </c>
      <c r="G10" s="111">
        <v>0</v>
      </c>
      <c r="H10" s="111">
        <v>0</v>
      </c>
      <c r="I10" s="111">
        <v>0</v>
      </c>
      <c r="J10" s="111">
        <v>0</v>
      </c>
    </row>
    <row r="11" spans="1:10" ht="42.75" customHeight="1">
      <c r="A11" s="8" t="s">
        <v>320</v>
      </c>
      <c r="B11" s="6">
        <v>2012</v>
      </c>
      <c r="C11" s="111"/>
      <c r="D11" s="111">
        <v>0</v>
      </c>
      <c r="E11" s="111">
        <v>0</v>
      </c>
      <c r="F11" s="114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19.5" customHeight="1">
      <c r="A12" s="8" t="s">
        <v>671</v>
      </c>
      <c r="B12" s="6" t="s">
        <v>400</v>
      </c>
      <c r="C12" s="111"/>
      <c r="D12" s="111">
        <v>0</v>
      </c>
      <c r="E12" s="111">
        <v>0</v>
      </c>
      <c r="F12" s="114">
        <v>0</v>
      </c>
      <c r="G12" s="111">
        <v>0</v>
      </c>
      <c r="H12" s="111">
        <v>0</v>
      </c>
      <c r="I12" s="111">
        <v>0</v>
      </c>
      <c r="J12" s="111">
        <v>0</v>
      </c>
    </row>
    <row r="13" spans="1:10" ht="19.5" customHeight="1">
      <c r="A13" s="8" t="s">
        <v>780</v>
      </c>
      <c r="B13" s="6">
        <v>2020</v>
      </c>
      <c r="C13" s="111"/>
      <c r="D13" s="111">
        <v>0</v>
      </c>
      <c r="E13" s="111">
        <v>0</v>
      </c>
      <c r="F13" s="114">
        <v>0</v>
      </c>
      <c r="G13" s="111">
        <v>0</v>
      </c>
      <c r="H13" s="111">
        <v>0</v>
      </c>
      <c r="I13" s="111">
        <v>0</v>
      </c>
      <c r="J13" s="111">
        <v>0</v>
      </c>
    </row>
    <row r="14" spans="1:10" s="48" customFormat="1" ht="19.5" customHeight="1">
      <c r="A14" s="47" t="s">
        <v>365</v>
      </c>
      <c r="B14" s="6">
        <v>2030</v>
      </c>
      <c r="C14" s="111"/>
      <c r="D14" s="111">
        <v>0</v>
      </c>
      <c r="E14" s="111">
        <v>0</v>
      </c>
      <c r="F14" s="114">
        <v>447.5000000000018</v>
      </c>
      <c r="G14" s="111">
        <v>0</v>
      </c>
      <c r="H14" s="111">
        <v>0</v>
      </c>
      <c r="I14" s="111">
        <v>0</v>
      </c>
      <c r="J14" s="111">
        <v>447.5000000000018</v>
      </c>
    </row>
    <row r="15" spans="1:10" ht="19.5" customHeight="1">
      <c r="A15" s="47" t="s">
        <v>545</v>
      </c>
      <c r="B15" s="6">
        <v>2031</v>
      </c>
      <c r="C15" s="111"/>
      <c r="D15" s="111">
        <v>0</v>
      </c>
      <c r="E15" s="111">
        <v>0</v>
      </c>
      <c r="F15" s="114">
        <v>0</v>
      </c>
      <c r="G15" s="111">
        <v>0</v>
      </c>
      <c r="H15" s="111">
        <v>0</v>
      </c>
      <c r="I15" s="111">
        <v>0</v>
      </c>
      <c r="J15" s="111">
        <v>0</v>
      </c>
    </row>
    <row r="16" spans="1:10" ht="19.5" customHeight="1">
      <c r="A16" s="47" t="s">
        <v>615</v>
      </c>
      <c r="B16" s="6">
        <v>2040</v>
      </c>
      <c r="C16" s="111"/>
      <c r="D16" s="111">
        <v>0</v>
      </c>
      <c r="E16" s="111">
        <v>0</v>
      </c>
      <c r="F16" s="114">
        <v>0</v>
      </c>
      <c r="G16" s="111">
        <v>0</v>
      </c>
      <c r="H16" s="111">
        <v>0</v>
      </c>
      <c r="I16" s="111">
        <v>0</v>
      </c>
      <c r="J16" s="111">
        <v>0</v>
      </c>
    </row>
    <row r="17" spans="1:10" ht="19.5" customHeight="1">
      <c r="A17" s="47" t="s">
        <v>662</v>
      </c>
      <c r="B17" s="6">
        <v>2050</v>
      </c>
      <c r="C17" s="111"/>
      <c r="D17" s="111">
        <v>0</v>
      </c>
      <c r="E17" s="111">
        <v>0</v>
      </c>
      <c r="F17" s="114">
        <v>0</v>
      </c>
      <c r="G17" s="111">
        <v>0</v>
      </c>
      <c r="H17" s="111">
        <v>0</v>
      </c>
      <c r="I17" s="111">
        <v>0</v>
      </c>
      <c r="J17" s="111">
        <v>0</v>
      </c>
    </row>
    <row r="18" spans="1:10" ht="19.5" customHeight="1">
      <c r="A18" s="47" t="s">
        <v>84</v>
      </c>
      <c r="B18" s="6">
        <v>2060</v>
      </c>
      <c r="C18" s="111"/>
      <c r="D18" s="111">
        <v>0</v>
      </c>
      <c r="E18" s="111">
        <v>0</v>
      </c>
      <c r="F18" s="114">
        <v>0</v>
      </c>
      <c r="G18" s="111">
        <v>0</v>
      </c>
      <c r="H18" s="111">
        <v>0</v>
      </c>
      <c r="I18" s="111">
        <v>0</v>
      </c>
      <c r="J18" s="111">
        <v>0</v>
      </c>
    </row>
    <row r="19" spans="1:10" ht="42.75" customHeight="1">
      <c r="A19" s="47" t="s">
        <v>128</v>
      </c>
      <c r="B19" s="6">
        <v>2070</v>
      </c>
      <c r="C19" s="143">
        <v>998420</v>
      </c>
      <c r="D19" s="143">
        <v>-4202528.01117</v>
      </c>
      <c r="E19" s="143">
        <v>1273826.4824853307</v>
      </c>
      <c r="F19" s="143">
        <v>1286929.8674755192</v>
      </c>
      <c r="G19" s="143">
        <v>1274226.8064536727</v>
      </c>
      <c r="H19" s="143">
        <v>1275788.9967687707</v>
      </c>
      <c r="I19" s="143">
        <v>1276706.5088448932</v>
      </c>
      <c r="J19" s="143">
        <v>1286929.867475519</v>
      </c>
    </row>
    <row r="20" spans="1:10" ht="19.5" customHeight="1">
      <c r="A20" s="293" t="s">
        <v>143</v>
      </c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0" ht="37.5">
      <c r="A21" s="62" t="s">
        <v>220</v>
      </c>
      <c r="B21" s="136">
        <v>2110</v>
      </c>
      <c r="C21" s="142">
        <v>401191</v>
      </c>
      <c r="D21" s="142">
        <v>416280.8878</v>
      </c>
      <c r="E21" s="142">
        <v>573587.131805085</v>
      </c>
      <c r="F21" s="146">
        <v>647949.5295298581</v>
      </c>
      <c r="G21" s="142">
        <v>148065.39865445258</v>
      </c>
      <c r="H21" s="142">
        <v>157127.46338032192</v>
      </c>
      <c r="I21" s="142">
        <v>159249.81033090266</v>
      </c>
      <c r="J21" s="142">
        <v>183506.85716418092</v>
      </c>
    </row>
    <row r="22" spans="1:10" ht="18.75">
      <c r="A22" s="8" t="s">
        <v>260</v>
      </c>
      <c r="B22" s="6">
        <v>2111</v>
      </c>
      <c r="C22" s="111">
        <v>0</v>
      </c>
      <c r="D22" s="111">
        <v>0</v>
      </c>
      <c r="E22" s="111">
        <v>0</v>
      </c>
      <c r="F22" s="114">
        <v>0</v>
      </c>
      <c r="G22" s="111">
        <v>0</v>
      </c>
      <c r="H22" s="111">
        <v>0</v>
      </c>
      <c r="I22" s="111"/>
      <c r="J22" s="111">
        <v>0</v>
      </c>
    </row>
    <row r="23" spans="1:12" ht="37.5">
      <c r="A23" s="8" t="s">
        <v>105</v>
      </c>
      <c r="B23" s="6">
        <v>2112</v>
      </c>
      <c r="C23" s="111">
        <v>336312</v>
      </c>
      <c r="D23" s="111">
        <v>346000</v>
      </c>
      <c r="E23" s="111">
        <v>501289.35327343503</v>
      </c>
      <c r="F23" s="114">
        <v>564719.549529858</v>
      </c>
      <c r="G23" s="111">
        <v>128327.64365445258</v>
      </c>
      <c r="H23" s="111">
        <v>137355.0433803219</v>
      </c>
      <c r="I23" s="111">
        <v>138197.69533090267</v>
      </c>
      <c r="J23" s="111">
        <v>160839.16716418092</v>
      </c>
      <c r="L23" s="240"/>
    </row>
    <row r="24" spans="1:10" s="48" customFormat="1" ht="37.5">
      <c r="A24" s="47" t="s">
        <v>106</v>
      </c>
      <c r="B24" s="53">
        <v>2113</v>
      </c>
      <c r="C24" s="111">
        <v>0</v>
      </c>
      <c r="D24" s="111">
        <v>0</v>
      </c>
      <c r="E24" s="111">
        <v>0</v>
      </c>
      <c r="F24" s="114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0" ht="18.75">
      <c r="A25" s="47" t="s">
        <v>501</v>
      </c>
      <c r="B25" s="53">
        <v>2114</v>
      </c>
      <c r="C25" s="111">
        <v>0</v>
      </c>
      <c r="D25" s="111">
        <v>0</v>
      </c>
      <c r="E25" s="111">
        <v>0</v>
      </c>
      <c r="F25" s="114">
        <v>0</v>
      </c>
      <c r="G25" s="111">
        <v>0</v>
      </c>
      <c r="H25" s="111">
        <v>0</v>
      </c>
      <c r="I25" s="111">
        <v>0</v>
      </c>
      <c r="J25" s="111">
        <v>0</v>
      </c>
    </row>
    <row r="26" spans="1:10" ht="37.5">
      <c r="A26" s="47" t="s">
        <v>518</v>
      </c>
      <c r="B26" s="53">
        <v>2115</v>
      </c>
      <c r="C26" s="111">
        <v>0</v>
      </c>
      <c r="D26" s="111">
        <v>0</v>
      </c>
      <c r="E26" s="111">
        <v>0</v>
      </c>
      <c r="F26" s="114">
        <v>0</v>
      </c>
      <c r="G26" s="111">
        <v>0</v>
      </c>
      <c r="H26" s="111">
        <v>0</v>
      </c>
      <c r="I26" s="111">
        <v>0</v>
      </c>
      <c r="J26" s="111">
        <v>0</v>
      </c>
    </row>
    <row r="27" spans="1:10" ht="18.75">
      <c r="A27" s="47" t="s">
        <v>680</v>
      </c>
      <c r="B27" s="53">
        <v>2116</v>
      </c>
      <c r="C27" s="111">
        <v>0</v>
      </c>
      <c r="D27" s="111">
        <v>0</v>
      </c>
      <c r="E27" s="111">
        <v>5</v>
      </c>
      <c r="F27" s="114">
        <v>8</v>
      </c>
      <c r="G27" s="111">
        <v>2</v>
      </c>
      <c r="H27" s="111">
        <v>2</v>
      </c>
      <c r="I27" s="111">
        <v>2</v>
      </c>
      <c r="J27" s="111">
        <v>2</v>
      </c>
    </row>
    <row r="28" spans="1:10" ht="18.75">
      <c r="A28" s="47" t="s">
        <v>107</v>
      </c>
      <c r="B28" s="53">
        <v>2117</v>
      </c>
      <c r="C28" s="111">
        <v>7</v>
      </c>
      <c r="D28" s="111">
        <v>0</v>
      </c>
      <c r="E28" s="111">
        <v>0</v>
      </c>
      <c r="F28" s="114">
        <v>0</v>
      </c>
      <c r="G28" s="111">
        <v>0</v>
      </c>
      <c r="H28" s="111">
        <v>0</v>
      </c>
      <c r="I28" s="111">
        <v>0</v>
      </c>
      <c r="J28" s="111">
        <v>0</v>
      </c>
    </row>
    <row r="29" spans="1:10" ht="18.75">
      <c r="A29" s="47" t="s">
        <v>500</v>
      </c>
      <c r="B29" s="53">
        <v>2118</v>
      </c>
      <c r="C29" s="111">
        <v>0</v>
      </c>
      <c r="D29" s="111">
        <v>0</v>
      </c>
      <c r="E29" s="111">
        <v>0</v>
      </c>
      <c r="F29" s="114">
        <v>0</v>
      </c>
      <c r="G29" s="111">
        <v>0</v>
      </c>
      <c r="H29" s="111">
        <v>0</v>
      </c>
      <c r="I29" s="111">
        <v>0</v>
      </c>
      <c r="J29" s="111">
        <v>0</v>
      </c>
    </row>
    <row r="30" spans="1:10" s="50" customFormat="1" ht="18.75">
      <c r="A30" s="47" t="s">
        <v>144</v>
      </c>
      <c r="B30" s="53">
        <v>2119</v>
      </c>
      <c r="C30" s="111">
        <v>64872</v>
      </c>
      <c r="D30" s="111">
        <v>70280.8878</v>
      </c>
      <c r="E30" s="111">
        <v>72292.77853165</v>
      </c>
      <c r="F30" s="114">
        <v>83221.98</v>
      </c>
      <c r="G30" s="111">
        <v>19735.755</v>
      </c>
      <c r="H30" s="111">
        <v>19770.42</v>
      </c>
      <c r="I30" s="111">
        <v>21050.114999999998</v>
      </c>
      <c r="J30" s="111">
        <v>22665.69</v>
      </c>
    </row>
    <row r="31" spans="1:10" s="50" customFormat="1" ht="18.75">
      <c r="A31" s="47" t="s">
        <v>479</v>
      </c>
      <c r="B31" s="53" t="s">
        <v>526</v>
      </c>
      <c r="C31" s="111">
        <v>0</v>
      </c>
      <c r="D31" s="111">
        <v>0</v>
      </c>
      <c r="E31" s="111">
        <v>0</v>
      </c>
      <c r="F31" s="114">
        <v>0</v>
      </c>
      <c r="G31" s="111">
        <v>0</v>
      </c>
      <c r="H31" s="111">
        <v>0</v>
      </c>
      <c r="I31" s="111">
        <v>0</v>
      </c>
      <c r="J31" s="111">
        <v>0</v>
      </c>
    </row>
    <row r="32" spans="1:10" s="50" customFormat="1" ht="18.75">
      <c r="A32" s="47" t="s">
        <v>78</v>
      </c>
      <c r="B32" s="53" t="s">
        <v>527</v>
      </c>
      <c r="C32" s="111">
        <v>63289</v>
      </c>
      <c r="D32" s="111">
        <v>70173</v>
      </c>
      <c r="E32" s="111">
        <v>72183.77853165</v>
      </c>
      <c r="F32" s="114">
        <v>83101.98</v>
      </c>
      <c r="G32" s="111">
        <v>19705.755</v>
      </c>
      <c r="H32" s="111">
        <v>19740.42</v>
      </c>
      <c r="I32" s="111">
        <v>21020.114999999998</v>
      </c>
      <c r="J32" s="111">
        <v>22635.69</v>
      </c>
    </row>
    <row r="33" spans="1:10" s="50" customFormat="1" ht="18.75">
      <c r="A33" s="47" t="s">
        <v>183</v>
      </c>
      <c r="B33" s="53" t="s">
        <v>184</v>
      </c>
      <c r="C33" s="111">
        <v>19</v>
      </c>
      <c r="D33" s="111">
        <v>18</v>
      </c>
      <c r="E33" s="111">
        <v>19</v>
      </c>
      <c r="F33" s="114">
        <v>20</v>
      </c>
      <c r="G33" s="111">
        <v>5</v>
      </c>
      <c r="H33" s="111">
        <v>5</v>
      </c>
      <c r="I33" s="111">
        <v>5</v>
      </c>
      <c r="J33" s="111">
        <v>5</v>
      </c>
    </row>
    <row r="34" spans="1:10" s="50" customFormat="1" ht="18.75">
      <c r="A34" s="47" t="s">
        <v>66</v>
      </c>
      <c r="B34" s="53" t="s">
        <v>185</v>
      </c>
      <c r="C34" s="111">
        <v>192</v>
      </c>
      <c r="D34" s="111">
        <v>0</v>
      </c>
      <c r="E34" s="111">
        <v>0</v>
      </c>
      <c r="F34" s="114">
        <v>0</v>
      </c>
      <c r="G34" s="111">
        <v>0</v>
      </c>
      <c r="H34" s="111">
        <v>0</v>
      </c>
      <c r="I34" s="111">
        <v>0</v>
      </c>
      <c r="J34" s="111">
        <v>0</v>
      </c>
    </row>
    <row r="35" spans="1:10" s="50" customFormat="1" ht="18.75">
      <c r="A35" s="47" t="s">
        <v>212</v>
      </c>
      <c r="B35" s="53" t="s">
        <v>478</v>
      </c>
      <c r="C35" s="111">
        <v>90</v>
      </c>
      <c r="D35" s="111">
        <v>89.8878</v>
      </c>
      <c r="E35" s="111">
        <v>90</v>
      </c>
      <c r="F35" s="114">
        <v>100</v>
      </c>
      <c r="G35" s="111">
        <v>25</v>
      </c>
      <c r="H35" s="111">
        <v>25</v>
      </c>
      <c r="I35" s="111">
        <v>25</v>
      </c>
      <c r="J35" s="111">
        <v>25</v>
      </c>
    </row>
    <row r="36" spans="1:10" s="50" customFormat="1" ht="37.5">
      <c r="A36" s="62" t="s">
        <v>226</v>
      </c>
      <c r="B36" s="129">
        <v>2120</v>
      </c>
      <c r="C36" s="142">
        <v>786803</v>
      </c>
      <c r="D36" s="142">
        <v>884426.989</v>
      </c>
      <c r="E36" s="142">
        <v>899611.8458987001</v>
      </c>
      <c r="F36" s="146">
        <v>1032117.2059112801</v>
      </c>
      <c r="G36" s="142">
        <v>245905.89</v>
      </c>
      <c r="H36" s="142">
        <v>246298.76</v>
      </c>
      <c r="I36" s="142">
        <v>260801.97</v>
      </c>
      <c r="J36" s="142">
        <v>279110.58591128</v>
      </c>
    </row>
    <row r="37" spans="1:10" s="50" customFormat="1" ht="18.75">
      <c r="A37" s="47" t="s">
        <v>500</v>
      </c>
      <c r="B37" s="53">
        <v>2121</v>
      </c>
      <c r="C37" s="111">
        <v>717861</v>
      </c>
      <c r="D37" s="111">
        <v>795306</v>
      </c>
      <c r="E37" s="111">
        <v>818082.8233587</v>
      </c>
      <c r="F37" s="114">
        <v>941822.44</v>
      </c>
      <c r="G37" s="111">
        <v>223331.89</v>
      </c>
      <c r="H37" s="111">
        <v>223724.76</v>
      </c>
      <c r="I37" s="111">
        <v>238227.97</v>
      </c>
      <c r="J37" s="111">
        <v>256537.82</v>
      </c>
    </row>
    <row r="38" spans="1:10" s="50" customFormat="1" ht="18.75">
      <c r="A38" s="47" t="s">
        <v>514</v>
      </c>
      <c r="B38" s="53">
        <v>2122</v>
      </c>
      <c r="C38" s="111">
        <v>46346</v>
      </c>
      <c r="D38" s="111">
        <v>58753.86</v>
      </c>
      <c r="E38" s="111">
        <v>45826.22539000001</v>
      </c>
      <c r="F38" s="114">
        <v>49676</v>
      </c>
      <c r="G38" s="111">
        <v>12419</v>
      </c>
      <c r="H38" s="111">
        <v>12419</v>
      </c>
      <c r="I38" s="111">
        <v>12419</v>
      </c>
      <c r="J38" s="111">
        <v>12419</v>
      </c>
    </row>
    <row r="39" spans="1:10" s="50" customFormat="1" ht="18.75">
      <c r="A39" s="47" t="s">
        <v>479</v>
      </c>
      <c r="B39" s="53">
        <v>2123</v>
      </c>
      <c r="C39" s="111">
        <v>11</v>
      </c>
      <c r="D39" s="111">
        <v>3067.923</v>
      </c>
      <c r="E39" s="111">
        <v>3159.5164000000004</v>
      </c>
      <c r="F39" s="114">
        <v>3420.76591128</v>
      </c>
      <c r="G39" s="111">
        <v>856</v>
      </c>
      <c r="H39" s="111">
        <v>856</v>
      </c>
      <c r="I39" s="111">
        <v>856</v>
      </c>
      <c r="J39" s="111">
        <v>852.76591128</v>
      </c>
    </row>
    <row r="40" spans="1:10" s="50" customFormat="1" ht="18.75">
      <c r="A40" s="47" t="s">
        <v>144</v>
      </c>
      <c r="B40" s="53">
        <v>2124</v>
      </c>
      <c r="C40" s="111">
        <v>22585</v>
      </c>
      <c r="D40" s="111">
        <v>27299.206</v>
      </c>
      <c r="E40" s="111">
        <v>32543.28074999999</v>
      </c>
      <c r="F40" s="114">
        <v>37198</v>
      </c>
      <c r="G40" s="111">
        <v>9299</v>
      </c>
      <c r="H40" s="111">
        <v>9299</v>
      </c>
      <c r="I40" s="111">
        <v>9299</v>
      </c>
      <c r="J40" s="111">
        <v>9301</v>
      </c>
    </row>
    <row r="41" spans="1:10" s="50" customFormat="1" ht="18.75">
      <c r="A41" s="47" t="s">
        <v>211</v>
      </c>
      <c r="B41" s="53" t="s">
        <v>528</v>
      </c>
      <c r="C41" s="111">
        <v>0</v>
      </c>
      <c r="D41" s="111">
        <v>0</v>
      </c>
      <c r="E41" s="111">
        <v>0</v>
      </c>
      <c r="F41" s="114">
        <v>0</v>
      </c>
      <c r="G41" s="111">
        <v>0</v>
      </c>
      <c r="H41" s="111">
        <v>0</v>
      </c>
      <c r="I41" s="111">
        <v>0</v>
      </c>
      <c r="J41" s="111">
        <v>0</v>
      </c>
    </row>
    <row r="42" spans="1:10" s="50" customFormat="1" ht="18.75">
      <c r="A42" s="47" t="s">
        <v>596</v>
      </c>
      <c r="B42" s="53" t="s">
        <v>529</v>
      </c>
      <c r="C42" s="111">
        <v>0</v>
      </c>
      <c r="D42" s="111">
        <v>0</v>
      </c>
      <c r="E42" s="111">
        <v>0</v>
      </c>
      <c r="F42" s="114">
        <v>0</v>
      </c>
      <c r="G42" s="111">
        <v>0</v>
      </c>
      <c r="H42" s="111">
        <v>0</v>
      </c>
      <c r="I42" s="111">
        <v>0</v>
      </c>
      <c r="J42" s="111">
        <v>0</v>
      </c>
    </row>
    <row r="43" spans="1:10" s="50" customFormat="1" ht="18.75">
      <c r="A43" s="47" t="s">
        <v>597</v>
      </c>
      <c r="B43" s="53" t="s">
        <v>530</v>
      </c>
      <c r="C43" s="111">
        <v>0</v>
      </c>
      <c r="D43" s="111">
        <v>0</v>
      </c>
      <c r="E43" s="111">
        <v>0</v>
      </c>
      <c r="F43" s="114">
        <v>0</v>
      </c>
      <c r="G43" s="111">
        <v>0</v>
      </c>
      <c r="H43" s="111">
        <v>0</v>
      </c>
      <c r="I43" s="111">
        <v>0</v>
      </c>
      <c r="J43" s="111">
        <v>0</v>
      </c>
    </row>
    <row r="44" spans="1:10" s="50" customFormat="1" ht="18.75">
      <c r="A44" s="47" t="s">
        <v>182</v>
      </c>
      <c r="B44" s="53" t="s">
        <v>531</v>
      </c>
      <c r="C44" s="111">
        <v>0</v>
      </c>
      <c r="D44" s="111">
        <v>530</v>
      </c>
      <c r="E44" s="111">
        <v>0</v>
      </c>
      <c r="F44" s="114">
        <v>0</v>
      </c>
      <c r="G44" s="111">
        <v>0</v>
      </c>
      <c r="H44" s="111">
        <v>0</v>
      </c>
      <c r="I44" s="111">
        <v>0</v>
      </c>
      <c r="J44" s="111">
        <v>0</v>
      </c>
    </row>
    <row r="45" spans="1:10" s="50" customFormat="1" ht="18.75">
      <c r="A45" s="47" t="s">
        <v>499</v>
      </c>
      <c r="B45" s="53" t="s">
        <v>532</v>
      </c>
      <c r="C45" s="111">
        <v>0</v>
      </c>
      <c r="D45" s="111">
        <v>0</v>
      </c>
      <c r="E45" s="111">
        <v>0</v>
      </c>
      <c r="F45" s="114">
        <v>0</v>
      </c>
      <c r="G45" s="111">
        <v>0</v>
      </c>
      <c r="H45" s="111">
        <v>0</v>
      </c>
      <c r="I45" s="111">
        <v>0</v>
      </c>
      <c r="J45" s="111">
        <v>0</v>
      </c>
    </row>
    <row r="46" spans="1:10" s="50" customFormat="1" ht="18.75">
      <c r="A46" s="47" t="s">
        <v>598</v>
      </c>
      <c r="B46" s="53" t="s">
        <v>533</v>
      </c>
      <c r="C46" s="111">
        <v>18</v>
      </c>
      <c r="D46" s="111">
        <v>18</v>
      </c>
      <c r="E46" s="111">
        <v>20</v>
      </c>
      <c r="F46" s="114">
        <v>20</v>
      </c>
      <c r="G46" s="111">
        <v>5</v>
      </c>
      <c r="H46" s="111">
        <v>5</v>
      </c>
      <c r="I46" s="111">
        <v>5</v>
      </c>
      <c r="J46" s="111">
        <v>5</v>
      </c>
    </row>
    <row r="47" spans="1:10" s="50" customFormat="1" ht="18.75">
      <c r="A47" s="47" t="s">
        <v>599</v>
      </c>
      <c r="B47" s="53" t="s">
        <v>600</v>
      </c>
      <c r="C47" s="111">
        <v>0</v>
      </c>
      <c r="D47" s="111">
        <v>0</v>
      </c>
      <c r="E47" s="111">
        <v>0</v>
      </c>
      <c r="F47" s="114">
        <v>0</v>
      </c>
      <c r="G47" s="111">
        <v>0</v>
      </c>
      <c r="H47" s="111">
        <v>0</v>
      </c>
      <c r="I47" s="111">
        <v>0</v>
      </c>
      <c r="J47" s="111">
        <v>0</v>
      </c>
    </row>
    <row r="48" spans="1:10" s="50" customFormat="1" ht="18.75">
      <c r="A48" s="47" t="s">
        <v>501</v>
      </c>
      <c r="B48" s="53" t="s">
        <v>225</v>
      </c>
      <c r="C48" s="111">
        <v>3</v>
      </c>
      <c r="D48" s="111">
        <v>0</v>
      </c>
      <c r="E48" s="111">
        <v>0</v>
      </c>
      <c r="F48" s="114">
        <v>0</v>
      </c>
      <c r="G48" s="111">
        <v>0</v>
      </c>
      <c r="H48" s="111">
        <v>0</v>
      </c>
      <c r="I48" s="111">
        <v>0</v>
      </c>
      <c r="J48" s="111">
        <v>0</v>
      </c>
    </row>
    <row r="49" spans="1:10" s="50" customFormat="1" ht="18.75">
      <c r="A49" s="47" t="s">
        <v>280</v>
      </c>
      <c r="B49" s="53" t="s">
        <v>674</v>
      </c>
      <c r="C49" s="111">
        <v>22471</v>
      </c>
      <c r="D49" s="111">
        <v>26579.206</v>
      </c>
      <c r="E49" s="111">
        <v>32023.28074999999</v>
      </c>
      <c r="F49" s="114">
        <v>36378</v>
      </c>
      <c r="G49" s="111">
        <v>9094</v>
      </c>
      <c r="H49" s="111">
        <v>9094</v>
      </c>
      <c r="I49" s="111">
        <v>9094</v>
      </c>
      <c r="J49" s="111">
        <v>9096</v>
      </c>
    </row>
    <row r="50" spans="1:10" s="50" customFormat="1" ht="18.75">
      <c r="A50" s="47" t="s">
        <v>497</v>
      </c>
      <c r="B50" s="53" t="s">
        <v>279</v>
      </c>
      <c r="C50" s="111">
        <v>93</v>
      </c>
      <c r="D50" s="111">
        <v>172</v>
      </c>
      <c r="E50" s="111">
        <v>500</v>
      </c>
      <c r="F50" s="114">
        <v>800</v>
      </c>
      <c r="G50" s="111">
        <v>200</v>
      </c>
      <c r="H50" s="111">
        <v>200</v>
      </c>
      <c r="I50" s="111">
        <v>200</v>
      </c>
      <c r="J50" s="111">
        <v>200</v>
      </c>
    </row>
    <row r="51" spans="1:10" s="50" customFormat="1" ht="37.5">
      <c r="A51" s="62" t="s">
        <v>141</v>
      </c>
      <c r="B51" s="129">
        <v>2130</v>
      </c>
      <c r="C51" s="142">
        <v>993093</v>
      </c>
      <c r="D51" s="142">
        <v>1148281</v>
      </c>
      <c r="E51" s="142">
        <v>1106817.9374853</v>
      </c>
      <c r="F51" s="146">
        <v>1274677.86</v>
      </c>
      <c r="G51" s="142">
        <v>302154.91</v>
      </c>
      <c r="H51" s="142">
        <v>303133.94</v>
      </c>
      <c r="I51" s="142">
        <v>322308.43</v>
      </c>
      <c r="J51" s="142">
        <v>347080.58</v>
      </c>
    </row>
    <row r="52" spans="1:10" ht="57" customHeight="1">
      <c r="A52" s="47" t="s">
        <v>312</v>
      </c>
      <c r="B52" s="53">
        <v>2131</v>
      </c>
      <c r="C52" s="111">
        <v>0</v>
      </c>
      <c r="D52" s="111">
        <v>0</v>
      </c>
      <c r="E52" s="111">
        <v>0</v>
      </c>
      <c r="F52" s="114">
        <v>447.5000000000018</v>
      </c>
      <c r="G52" s="111">
        <v>0</v>
      </c>
      <c r="H52" s="111">
        <v>447.5000000000018</v>
      </c>
      <c r="I52" s="111">
        <v>0</v>
      </c>
      <c r="J52" s="111">
        <v>0</v>
      </c>
    </row>
    <row r="53" spans="1:10" ht="19.5" customHeight="1">
      <c r="A53" s="47" t="s">
        <v>227</v>
      </c>
      <c r="B53" s="53">
        <v>2132</v>
      </c>
      <c r="C53" s="111">
        <v>0</v>
      </c>
      <c r="D53" s="111">
        <v>0</v>
      </c>
      <c r="E53" s="111">
        <v>0</v>
      </c>
      <c r="F53" s="114">
        <v>0</v>
      </c>
      <c r="G53" s="111">
        <v>0</v>
      </c>
      <c r="H53" s="111">
        <v>0</v>
      </c>
      <c r="I53" s="111">
        <v>0</v>
      </c>
      <c r="J53" s="111">
        <v>0</v>
      </c>
    </row>
    <row r="54" spans="1:10" ht="19.5" customHeight="1">
      <c r="A54" s="47" t="s">
        <v>510</v>
      </c>
      <c r="B54" s="53">
        <v>2133</v>
      </c>
      <c r="C54" s="111">
        <v>993093</v>
      </c>
      <c r="D54" s="111">
        <v>1148281</v>
      </c>
      <c r="E54" s="111">
        <v>1106817.9374853</v>
      </c>
      <c r="F54" s="114">
        <v>1274230.36</v>
      </c>
      <c r="G54" s="111">
        <v>302154.91</v>
      </c>
      <c r="H54" s="111">
        <v>302686.44</v>
      </c>
      <c r="I54" s="111">
        <v>322308.43</v>
      </c>
      <c r="J54" s="111">
        <v>347080.58</v>
      </c>
    </row>
    <row r="55" spans="1:10" ht="19.5" customHeight="1">
      <c r="A55" s="47" t="s">
        <v>511</v>
      </c>
      <c r="B55" s="53">
        <v>2134</v>
      </c>
      <c r="C55" s="111">
        <v>0</v>
      </c>
      <c r="D55" s="111">
        <v>0</v>
      </c>
      <c r="E55" s="111">
        <v>0</v>
      </c>
      <c r="F55" s="114">
        <v>0</v>
      </c>
      <c r="G55" s="111">
        <v>0</v>
      </c>
      <c r="H55" s="111">
        <v>0</v>
      </c>
      <c r="I55" s="111">
        <v>0</v>
      </c>
      <c r="J55" s="111">
        <v>0</v>
      </c>
    </row>
    <row r="56" spans="1:10" s="48" customFormat="1" ht="18.75">
      <c r="A56" s="62" t="s">
        <v>512</v>
      </c>
      <c r="B56" s="129">
        <v>2140</v>
      </c>
      <c r="C56" s="142">
        <v>0</v>
      </c>
      <c r="D56" s="142">
        <v>0</v>
      </c>
      <c r="E56" s="142">
        <v>0</v>
      </c>
      <c r="F56" s="146">
        <v>0</v>
      </c>
      <c r="G56" s="142">
        <v>0</v>
      </c>
      <c r="H56" s="142">
        <v>0</v>
      </c>
      <c r="I56" s="142">
        <v>0</v>
      </c>
      <c r="J56" s="142">
        <v>0</v>
      </c>
    </row>
    <row r="57" spans="1:10" ht="42.75" customHeight="1">
      <c r="A57" s="47" t="s">
        <v>434</v>
      </c>
      <c r="B57" s="53">
        <v>2141</v>
      </c>
      <c r="C57" s="111">
        <v>0</v>
      </c>
      <c r="D57" s="111">
        <v>0</v>
      </c>
      <c r="E57" s="111">
        <v>0</v>
      </c>
      <c r="F57" s="114">
        <v>0</v>
      </c>
      <c r="G57" s="111">
        <v>0</v>
      </c>
      <c r="H57" s="111">
        <v>0</v>
      </c>
      <c r="I57" s="111">
        <v>0</v>
      </c>
      <c r="J57" s="111">
        <v>0</v>
      </c>
    </row>
    <row r="58" spans="1:10" ht="19.5" customHeight="1">
      <c r="A58" s="47" t="s">
        <v>513</v>
      </c>
      <c r="B58" s="53">
        <v>2142</v>
      </c>
      <c r="C58" s="111">
        <v>0</v>
      </c>
      <c r="D58" s="111">
        <v>0</v>
      </c>
      <c r="E58" s="111">
        <v>0</v>
      </c>
      <c r="F58" s="114">
        <v>0</v>
      </c>
      <c r="G58" s="111">
        <v>0</v>
      </c>
      <c r="H58" s="111">
        <v>0</v>
      </c>
      <c r="I58" s="111">
        <v>0</v>
      </c>
      <c r="J58" s="111">
        <v>0</v>
      </c>
    </row>
    <row r="59" spans="1:10" s="48" customFormat="1" ht="27.75" customHeight="1">
      <c r="A59" s="62" t="s">
        <v>140</v>
      </c>
      <c r="B59" s="129">
        <v>2200</v>
      </c>
      <c r="C59" s="142">
        <v>2181087</v>
      </c>
      <c r="D59" s="142">
        <v>2448988.8767999997</v>
      </c>
      <c r="E59" s="142">
        <v>2580016.915189085</v>
      </c>
      <c r="F59" s="146">
        <v>2954744.595441138</v>
      </c>
      <c r="G59" s="142">
        <v>696126.1986544526</v>
      </c>
      <c r="H59" s="142">
        <v>706560.1633803219</v>
      </c>
      <c r="I59" s="142">
        <v>742360.2103309026</v>
      </c>
      <c r="J59" s="142">
        <v>809698.0230754609</v>
      </c>
    </row>
    <row r="60" spans="1:10" s="48" customFormat="1" ht="19.5" customHeight="1">
      <c r="A60" s="74"/>
      <c r="B60" s="49"/>
      <c r="C60" s="72"/>
      <c r="D60" s="73"/>
      <c r="E60" s="73"/>
      <c r="F60" s="72"/>
      <c r="G60" s="73"/>
      <c r="H60" s="73"/>
      <c r="I60" s="73"/>
      <c r="J60" s="73"/>
    </row>
    <row r="61" spans="1:10" s="48" customFormat="1" ht="19.5" customHeight="1">
      <c r="A61" s="74"/>
      <c r="B61" s="49"/>
      <c r="C61" s="72"/>
      <c r="D61" s="73"/>
      <c r="E61" s="138"/>
      <c r="F61" s="72"/>
      <c r="G61" s="72"/>
      <c r="H61" s="72"/>
      <c r="I61" s="72"/>
      <c r="J61" s="72"/>
    </row>
    <row r="62" spans="1:10" s="48" customFormat="1" ht="15.75" customHeight="1">
      <c r="A62" s="74"/>
      <c r="B62" s="49"/>
      <c r="C62" s="72"/>
      <c r="D62" s="73"/>
      <c r="E62" s="73"/>
      <c r="F62" s="209"/>
      <c r="G62" s="209"/>
      <c r="H62" s="209"/>
      <c r="I62" s="209"/>
      <c r="J62" s="209"/>
    </row>
    <row r="63" spans="1:10" s="3" customFormat="1" ht="39" customHeight="1">
      <c r="A63" s="60" t="str">
        <f>'I. Фін результат'!A177</f>
        <v>Генеральний директор АТ "Укрпошта"</v>
      </c>
      <c r="B63" s="1"/>
      <c r="C63" s="282" t="s">
        <v>681</v>
      </c>
      <c r="D63" s="294"/>
      <c r="E63" s="294"/>
      <c r="F63" s="294"/>
      <c r="G63" s="15"/>
      <c r="H63" s="252" t="str">
        <f>'I. Фін результат'!H177:J177</f>
        <v>І.Ю. Смілянський</v>
      </c>
      <c r="I63" s="252"/>
      <c r="J63" s="252"/>
    </row>
    <row r="64" spans="1:10" s="2" customFormat="1" ht="19.5" customHeight="1">
      <c r="A64" s="186" t="s">
        <v>52</v>
      </c>
      <c r="B64" s="188"/>
      <c r="C64" s="276" t="s">
        <v>51</v>
      </c>
      <c r="D64" s="276"/>
      <c r="E64" s="276"/>
      <c r="F64" s="276"/>
      <c r="G64" s="189"/>
      <c r="H64" s="266" t="s">
        <v>678</v>
      </c>
      <c r="I64" s="266"/>
      <c r="J64" s="266"/>
    </row>
    <row r="65" spans="1:10" s="49" customFormat="1" ht="18.75">
      <c r="A65" s="65"/>
      <c r="F65" s="46"/>
      <c r="G65" s="46"/>
      <c r="H65" s="46"/>
      <c r="I65" s="46"/>
      <c r="J65" s="46"/>
    </row>
    <row r="66" spans="1:10" s="49" customFormat="1" ht="18.75">
      <c r="A66" s="65"/>
      <c r="F66" s="46"/>
      <c r="G66" s="46"/>
      <c r="H66" s="46"/>
      <c r="I66" s="46"/>
      <c r="J66" s="46"/>
    </row>
    <row r="67" spans="1:10" s="49" customFormat="1" ht="18.75">
      <c r="A67" s="65"/>
      <c r="F67" s="46"/>
      <c r="G67" s="46"/>
      <c r="H67" s="46"/>
      <c r="I67" s="46"/>
      <c r="J67" s="46"/>
    </row>
    <row r="68" spans="1:10" s="49" customFormat="1" ht="18.75">
      <c r="A68" s="65"/>
      <c r="C68" s="203"/>
      <c r="D68" s="203"/>
      <c r="E68" s="203"/>
      <c r="F68" s="204"/>
      <c r="G68" s="204"/>
      <c r="H68" s="204"/>
      <c r="I68" s="204"/>
      <c r="J68" s="204"/>
    </row>
    <row r="69" spans="1:10" s="49" customFormat="1" ht="18.75">
      <c r="A69" s="65"/>
      <c r="C69" s="193"/>
      <c r="D69" s="193"/>
      <c r="E69" s="193"/>
      <c r="F69" s="193"/>
      <c r="G69" s="193"/>
      <c r="H69" s="193"/>
      <c r="I69" s="193"/>
      <c r="J69" s="193"/>
    </row>
    <row r="70" spans="1:10" s="49" customFormat="1" ht="18.75">
      <c r="A70" s="65"/>
      <c r="C70" s="194"/>
      <c r="D70" s="194"/>
      <c r="E70" s="194"/>
      <c r="F70" s="194"/>
      <c r="G70" s="46"/>
      <c r="H70" s="46"/>
      <c r="I70" s="46"/>
      <c r="J70" s="46"/>
    </row>
    <row r="71" spans="1:10" s="49" customFormat="1" ht="18.75">
      <c r="A71" s="65"/>
      <c r="F71" s="46"/>
      <c r="G71" s="46"/>
      <c r="H71" s="46"/>
      <c r="I71" s="46"/>
      <c r="J71" s="46"/>
    </row>
    <row r="72" spans="1:10" s="49" customFormat="1" ht="18.75">
      <c r="A72" s="65"/>
      <c r="F72" s="46"/>
      <c r="G72" s="46"/>
      <c r="H72" s="46"/>
      <c r="I72" s="46"/>
      <c r="J72" s="46"/>
    </row>
    <row r="73" spans="1:10" s="49" customFormat="1" ht="18.75">
      <c r="A73" s="65"/>
      <c r="F73" s="46"/>
      <c r="G73" s="46"/>
      <c r="H73" s="46"/>
      <c r="I73" s="46"/>
      <c r="J73" s="46"/>
    </row>
    <row r="74" spans="1:10" s="49" customFormat="1" ht="18.75">
      <c r="A74" s="65"/>
      <c r="F74" s="46"/>
      <c r="G74" s="46"/>
      <c r="H74" s="46"/>
      <c r="I74" s="46"/>
      <c r="J74" s="46"/>
    </row>
    <row r="75" spans="1:10" s="49" customFormat="1" ht="18.75">
      <c r="A75" s="65"/>
      <c r="F75" s="46"/>
      <c r="G75" s="46"/>
      <c r="H75" s="46"/>
      <c r="I75" s="46"/>
      <c r="J75" s="46"/>
    </row>
    <row r="76" spans="1:10" s="49" customFormat="1" ht="18.75">
      <c r="A76" s="65"/>
      <c r="F76" s="46"/>
      <c r="G76" s="46"/>
      <c r="H76" s="46"/>
      <c r="I76" s="46"/>
      <c r="J76" s="46"/>
    </row>
    <row r="77" spans="1:10" s="49" customFormat="1" ht="18.75">
      <c r="A77" s="65"/>
      <c r="F77" s="46"/>
      <c r="G77" s="46"/>
      <c r="H77" s="46"/>
      <c r="I77" s="46"/>
      <c r="J77" s="46"/>
    </row>
    <row r="78" spans="1:10" s="49" customFormat="1" ht="18.75">
      <c r="A78" s="65"/>
      <c r="F78" s="46"/>
      <c r="G78" s="46"/>
      <c r="H78" s="46"/>
      <c r="I78" s="46"/>
      <c r="J78" s="46"/>
    </row>
    <row r="79" spans="1:10" s="49" customFormat="1" ht="18.75">
      <c r="A79" s="65"/>
      <c r="F79" s="46"/>
      <c r="G79" s="46"/>
      <c r="H79" s="46"/>
      <c r="I79" s="46"/>
      <c r="J79" s="46"/>
    </row>
    <row r="80" spans="1:10" s="49" customFormat="1" ht="18.75">
      <c r="A80" s="65"/>
      <c r="F80" s="46"/>
      <c r="G80" s="46"/>
      <c r="H80" s="46"/>
      <c r="I80" s="46"/>
      <c r="J80" s="46"/>
    </row>
    <row r="81" spans="1:10" s="49" customFormat="1" ht="18.75">
      <c r="A81" s="65"/>
      <c r="F81" s="46"/>
      <c r="G81" s="46"/>
      <c r="H81" s="46"/>
      <c r="I81" s="46"/>
      <c r="J81" s="46"/>
    </row>
    <row r="82" spans="1:10" s="49" customFormat="1" ht="18.75">
      <c r="A82" s="65"/>
      <c r="F82" s="46"/>
      <c r="G82" s="46"/>
      <c r="H82" s="46"/>
      <c r="I82" s="46"/>
      <c r="J82" s="46"/>
    </row>
    <row r="83" spans="1:10" s="49" customFormat="1" ht="18.75">
      <c r="A83" s="65"/>
      <c r="F83" s="46"/>
      <c r="G83" s="46"/>
      <c r="H83" s="46"/>
      <c r="I83" s="46"/>
      <c r="J83" s="46"/>
    </row>
    <row r="84" spans="1:10" s="49" customFormat="1" ht="18.75">
      <c r="A84" s="65"/>
      <c r="F84" s="46"/>
      <c r="G84" s="46"/>
      <c r="H84" s="46"/>
      <c r="I84" s="46"/>
      <c r="J84" s="46"/>
    </row>
    <row r="85" spans="1:10" s="49" customFormat="1" ht="18.75">
      <c r="A85" s="65"/>
      <c r="F85" s="46"/>
      <c r="G85" s="46"/>
      <c r="H85" s="46"/>
      <c r="I85" s="46"/>
      <c r="J85" s="46"/>
    </row>
    <row r="86" spans="1:10" s="49" customFormat="1" ht="18.75">
      <c r="A86" s="65"/>
      <c r="F86" s="46"/>
      <c r="G86" s="46"/>
      <c r="H86" s="46"/>
      <c r="I86" s="46"/>
      <c r="J86" s="46"/>
    </row>
    <row r="87" spans="1:10" s="49" customFormat="1" ht="18.75">
      <c r="A87" s="65"/>
      <c r="F87" s="46"/>
      <c r="G87" s="46"/>
      <c r="H87" s="46"/>
      <c r="I87" s="46"/>
      <c r="J87" s="46"/>
    </row>
    <row r="88" spans="1:10" s="49" customFormat="1" ht="18.75">
      <c r="A88" s="65"/>
      <c r="F88" s="46"/>
      <c r="G88" s="46"/>
      <c r="H88" s="46"/>
      <c r="I88" s="46"/>
      <c r="J88" s="46"/>
    </row>
    <row r="89" spans="1:10" s="49" customFormat="1" ht="18.75">
      <c r="A89" s="65"/>
      <c r="F89" s="46"/>
      <c r="G89" s="46"/>
      <c r="H89" s="46"/>
      <c r="I89" s="46"/>
      <c r="J89" s="46"/>
    </row>
    <row r="90" spans="1:10" s="49" customFormat="1" ht="18.75">
      <c r="A90" s="65"/>
      <c r="F90" s="46"/>
      <c r="G90" s="46"/>
      <c r="H90" s="46"/>
      <c r="I90" s="46"/>
      <c r="J90" s="46"/>
    </row>
    <row r="91" spans="1:10" s="49" customFormat="1" ht="18.75">
      <c r="A91" s="65"/>
      <c r="F91" s="46"/>
      <c r="G91" s="46"/>
      <c r="H91" s="46"/>
      <c r="I91" s="46"/>
      <c r="J91" s="46"/>
    </row>
    <row r="92" spans="1:10" s="49" customFormat="1" ht="18.75">
      <c r="A92" s="65"/>
      <c r="F92" s="46"/>
      <c r="G92" s="46"/>
      <c r="H92" s="46"/>
      <c r="I92" s="46"/>
      <c r="J92" s="46"/>
    </row>
    <row r="93" spans="1:10" s="49" customFormat="1" ht="18.75">
      <c r="A93" s="65"/>
      <c r="F93" s="46"/>
      <c r="G93" s="46"/>
      <c r="H93" s="46"/>
      <c r="I93" s="46"/>
      <c r="J93" s="46"/>
    </row>
    <row r="94" spans="1:10" s="49" customFormat="1" ht="18.75">
      <c r="A94" s="65"/>
      <c r="F94" s="46"/>
      <c r="G94" s="46"/>
      <c r="H94" s="46"/>
      <c r="I94" s="46"/>
      <c r="J94" s="46"/>
    </row>
    <row r="95" spans="1:10" s="49" customFormat="1" ht="18.75">
      <c r="A95" s="65"/>
      <c r="F95" s="46"/>
      <c r="G95" s="46"/>
      <c r="H95" s="46"/>
      <c r="I95" s="46"/>
      <c r="J95" s="46"/>
    </row>
    <row r="96" spans="1:10" s="49" customFormat="1" ht="18.75">
      <c r="A96" s="65"/>
      <c r="F96" s="46"/>
      <c r="G96" s="46"/>
      <c r="H96" s="46"/>
      <c r="I96" s="46"/>
      <c r="J96" s="46"/>
    </row>
    <row r="97" spans="1:10" s="49" customFormat="1" ht="18.75">
      <c r="A97" s="65"/>
      <c r="F97" s="46"/>
      <c r="G97" s="46"/>
      <c r="H97" s="46"/>
      <c r="I97" s="46"/>
      <c r="J97" s="46"/>
    </row>
    <row r="98" spans="1:10" s="49" customFormat="1" ht="18.75">
      <c r="A98" s="65"/>
      <c r="F98" s="46"/>
      <c r="G98" s="46"/>
      <c r="H98" s="46"/>
      <c r="I98" s="46"/>
      <c r="J98" s="46"/>
    </row>
    <row r="99" spans="1:10" s="49" customFormat="1" ht="18.75">
      <c r="A99" s="65"/>
      <c r="F99" s="46"/>
      <c r="G99" s="46"/>
      <c r="H99" s="46"/>
      <c r="I99" s="46"/>
      <c r="J99" s="46"/>
    </row>
    <row r="100" spans="1:10" s="49" customFormat="1" ht="18.75">
      <c r="A100" s="65"/>
      <c r="F100" s="46"/>
      <c r="G100" s="46"/>
      <c r="H100" s="46"/>
      <c r="I100" s="46"/>
      <c r="J100" s="46"/>
    </row>
    <row r="101" spans="1:10" s="49" customFormat="1" ht="18.75">
      <c r="A101" s="65"/>
      <c r="F101" s="46"/>
      <c r="G101" s="46"/>
      <c r="H101" s="46"/>
      <c r="I101" s="46"/>
      <c r="J101" s="46"/>
    </row>
    <row r="102" spans="1:10" s="49" customFormat="1" ht="18.75">
      <c r="A102" s="65"/>
      <c r="F102" s="46"/>
      <c r="G102" s="46"/>
      <c r="H102" s="46"/>
      <c r="I102" s="46"/>
      <c r="J102" s="46"/>
    </row>
    <row r="103" spans="1:10" s="49" customFormat="1" ht="18.75">
      <c r="A103" s="65"/>
      <c r="F103" s="46"/>
      <c r="G103" s="46"/>
      <c r="H103" s="46"/>
      <c r="I103" s="46"/>
      <c r="J103" s="46"/>
    </row>
    <row r="104" spans="1:10" s="49" customFormat="1" ht="18.75">
      <c r="A104" s="65"/>
      <c r="F104" s="46"/>
      <c r="G104" s="46"/>
      <c r="H104" s="46"/>
      <c r="I104" s="46"/>
      <c r="J104" s="46"/>
    </row>
    <row r="105" spans="1:10" s="49" customFormat="1" ht="18.75">
      <c r="A105" s="65"/>
      <c r="F105" s="46"/>
      <c r="G105" s="46"/>
      <c r="H105" s="46"/>
      <c r="I105" s="46"/>
      <c r="J105" s="46"/>
    </row>
    <row r="106" spans="1:10" s="49" customFormat="1" ht="18.75">
      <c r="A106" s="65"/>
      <c r="F106" s="46"/>
      <c r="G106" s="46"/>
      <c r="H106" s="46"/>
      <c r="I106" s="46"/>
      <c r="J106" s="46"/>
    </row>
    <row r="107" spans="1:10" s="49" customFormat="1" ht="18.75">
      <c r="A107" s="65"/>
      <c r="F107" s="46"/>
      <c r="G107" s="46"/>
      <c r="H107" s="46"/>
      <c r="I107" s="46"/>
      <c r="J107" s="46"/>
    </row>
    <row r="108" spans="1:10" s="49" customFormat="1" ht="18.75">
      <c r="A108" s="65"/>
      <c r="F108" s="46"/>
      <c r="G108" s="46"/>
      <c r="H108" s="46"/>
      <c r="I108" s="46"/>
      <c r="J108" s="46"/>
    </row>
    <row r="109" spans="1:10" s="49" customFormat="1" ht="18.75">
      <c r="A109" s="65"/>
      <c r="F109" s="46"/>
      <c r="G109" s="46"/>
      <c r="H109" s="46"/>
      <c r="I109" s="46"/>
      <c r="J109" s="46"/>
    </row>
    <row r="110" spans="1:10" s="49" customFormat="1" ht="18.75">
      <c r="A110" s="65"/>
      <c r="F110" s="46"/>
      <c r="G110" s="46"/>
      <c r="H110" s="46"/>
      <c r="I110" s="46"/>
      <c r="J110" s="46"/>
    </row>
    <row r="111" spans="1:10" s="49" customFormat="1" ht="18.75">
      <c r="A111" s="65"/>
      <c r="F111" s="46"/>
      <c r="G111" s="46"/>
      <c r="H111" s="46"/>
      <c r="I111" s="46"/>
      <c r="J111" s="46"/>
    </row>
    <row r="112" spans="1:10" s="49" customFormat="1" ht="18.75">
      <c r="A112" s="65"/>
      <c r="F112" s="46"/>
      <c r="G112" s="46"/>
      <c r="H112" s="46"/>
      <c r="I112" s="46"/>
      <c r="J112" s="46"/>
    </row>
    <row r="113" spans="1:10" s="49" customFormat="1" ht="18.75">
      <c r="A113" s="65"/>
      <c r="F113" s="46"/>
      <c r="G113" s="46"/>
      <c r="H113" s="46"/>
      <c r="I113" s="46"/>
      <c r="J113" s="46"/>
    </row>
    <row r="114" spans="1:10" s="49" customFormat="1" ht="18.75">
      <c r="A114" s="65"/>
      <c r="F114" s="46"/>
      <c r="G114" s="46"/>
      <c r="H114" s="46"/>
      <c r="I114" s="46"/>
      <c r="J114" s="46"/>
    </row>
    <row r="115" spans="1:10" s="49" customFormat="1" ht="18.75">
      <c r="A115" s="65"/>
      <c r="F115" s="46"/>
      <c r="G115" s="46"/>
      <c r="H115" s="46"/>
      <c r="I115" s="46"/>
      <c r="J115" s="46"/>
    </row>
    <row r="116" spans="1:10" s="49" customFormat="1" ht="18.75">
      <c r="A116" s="65"/>
      <c r="F116" s="46"/>
      <c r="G116" s="46"/>
      <c r="H116" s="46"/>
      <c r="I116" s="46"/>
      <c r="J116" s="46"/>
    </row>
    <row r="117" spans="1:10" s="49" customFormat="1" ht="18.75">
      <c r="A117" s="65"/>
      <c r="F117" s="46"/>
      <c r="G117" s="46"/>
      <c r="H117" s="46"/>
      <c r="I117" s="46"/>
      <c r="J117" s="46"/>
    </row>
    <row r="118" spans="1:10" s="49" customFormat="1" ht="18.75">
      <c r="A118" s="65"/>
      <c r="F118" s="46"/>
      <c r="G118" s="46"/>
      <c r="H118" s="46"/>
      <c r="I118" s="46"/>
      <c r="J118" s="46"/>
    </row>
    <row r="119" spans="1:10" s="49" customFormat="1" ht="18.75">
      <c r="A119" s="65"/>
      <c r="F119" s="46"/>
      <c r="G119" s="46"/>
      <c r="H119" s="46"/>
      <c r="I119" s="46"/>
      <c r="J119" s="46"/>
    </row>
    <row r="120" spans="1:10" s="49" customFormat="1" ht="18.75">
      <c r="A120" s="65"/>
      <c r="F120" s="46"/>
      <c r="G120" s="46"/>
      <c r="H120" s="46"/>
      <c r="I120" s="46"/>
      <c r="J120" s="46"/>
    </row>
    <row r="121" spans="1:10" s="49" customFormat="1" ht="18.75">
      <c r="A121" s="65"/>
      <c r="F121" s="46"/>
      <c r="G121" s="46"/>
      <c r="H121" s="46"/>
      <c r="I121" s="46"/>
      <c r="J121" s="46"/>
    </row>
    <row r="122" spans="1:10" s="49" customFormat="1" ht="18.75">
      <c r="A122" s="65"/>
      <c r="F122" s="46"/>
      <c r="G122" s="46"/>
      <c r="H122" s="46"/>
      <c r="I122" s="46"/>
      <c r="J122" s="46"/>
    </row>
    <row r="123" spans="1:10" s="49" customFormat="1" ht="18.75">
      <c r="A123" s="65"/>
      <c r="F123" s="46"/>
      <c r="G123" s="46"/>
      <c r="H123" s="46"/>
      <c r="I123" s="46"/>
      <c r="J123" s="46"/>
    </row>
    <row r="124" spans="1:10" s="49" customFormat="1" ht="18.75">
      <c r="A124" s="65"/>
      <c r="F124" s="46"/>
      <c r="G124" s="46"/>
      <c r="H124" s="46"/>
      <c r="I124" s="46"/>
      <c r="J124" s="46"/>
    </row>
    <row r="125" spans="1:10" s="49" customFormat="1" ht="18.75">
      <c r="A125" s="65"/>
      <c r="F125" s="46"/>
      <c r="G125" s="46"/>
      <c r="H125" s="46"/>
      <c r="I125" s="46"/>
      <c r="J125" s="46"/>
    </row>
    <row r="126" spans="1:10" s="49" customFormat="1" ht="18.75">
      <c r="A126" s="65"/>
      <c r="F126" s="46"/>
      <c r="G126" s="46"/>
      <c r="H126" s="46"/>
      <c r="I126" s="46"/>
      <c r="J126" s="46"/>
    </row>
    <row r="127" spans="1:10" s="49" customFormat="1" ht="18.75">
      <c r="A127" s="65"/>
      <c r="F127" s="46"/>
      <c r="G127" s="46"/>
      <c r="H127" s="46"/>
      <c r="I127" s="46"/>
      <c r="J127" s="46"/>
    </row>
    <row r="128" spans="1:10" s="49" customFormat="1" ht="18.75">
      <c r="A128" s="65"/>
      <c r="F128" s="46"/>
      <c r="G128" s="46"/>
      <c r="H128" s="46"/>
      <c r="I128" s="46"/>
      <c r="J128" s="46"/>
    </row>
    <row r="129" spans="1:10" s="49" customFormat="1" ht="18.75">
      <c r="A129" s="65"/>
      <c r="F129" s="46"/>
      <c r="G129" s="46"/>
      <c r="H129" s="46"/>
      <c r="I129" s="46"/>
      <c r="J129" s="46"/>
    </row>
    <row r="130" spans="1:10" s="49" customFormat="1" ht="18.75">
      <c r="A130" s="65"/>
      <c r="F130" s="46"/>
      <c r="G130" s="46"/>
      <c r="H130" s="46"/>
      <c r="I130" s="46"/>
      <c r="J130" s="46"/>
    </row>
    <row r="131" spans="1:10" s="49" customFormat="1" ht="18.75">
      <c r="A131" s="65"/>
      <c r="F131" s="46"/>
      <c r="G131" s="46"/>
      <c r="H131" s="46"/>
      <c r="I131" s="46"/>
      <c r="J131" s="46"/>
    </row>
    <row r="132" spans="1:10" s="49" customFormat="1" ht="18.75">
      <c r="A132" s="65"/>
      <c r="F132" s="46"/>
      <c r="G132" s="46"/>
      <c r="H132" s="46"/>
      <c r="I132" s="46"/>
      <c r="J132" s="46"/>
    </row>
    <row r="133" spans="1:10" s="49" customFormat="1" ht="18.75">
      <c r="A133" s="65"/>
      <c r="F133" s="46"/>
      <c r="G133" s="46"/>
      <c r="H133" s="46"/>
      <c r="I133" s="46"/>
      <c r="J133" s="46"/>
    </row>
    <row r="134" spans="1:10" s="49" customFormat="1" ht="18.75">
      <c r="A134" s="65"/>
      <c r="F134" s="46"/>
      <c r="G134" s="46"/>
      <c r="H134" s="46"/>
      <c r="I134" s="46"/>
      <c r="J134" s="46"/>
    </row>
    <row r="135" spans="1:10" s="49" customFormat="1" ht="18.75">
      <c r="A135" s="65"/>
      <c r="F135" s="46"/>
      <c r="G135" s="46"/>
      <c r="H135" s="46"/>
      <c r="I135" s="46"/>
      <c r="J135" s="46"/>
    </row>
    <row r="136" spans="1:10" s="49" customFormat="1" ht="18.75">
      <c r="A136" s="65"/>
      <c r="F136" s="46"/>
      <c r="G136" s="46"/>
      <c r="H136" s="46"/>
      <c r="I136" s="46"/>
      <c r="J136" s="46"/>
    </row>
    <row r="137" spans="1:10" s="49" customFormat="1" ht="18.75">
      <c r="A137" s="65"/>
      <c r="F137" s="46"/>
      <c r="G137" s="46"/>
      <c r="H137" s="46"/>
      <c r="I137" s="46"/>
      <c r="J137" s="46"/>
    </row>
    <row r="138" spans="1:10" s="49" customFormat="1" ht="18.75">
      <c r="A138" s="65"/>
      <c r="F138" s="46"/>
      <c r="G138" s="46"/>
      <c r="H138" s="46"/>
      <c r="I138" s="46"/>
      <c r="J138" s="46"/>
    </row>
    <row r="139" spans="1:10" s="49" customFormat="1" ht="18.75">
      <c r="A139" s="65"/>
      <c r="F139" s="46"/>
      <c r="G139" s="46"/>
      <c r="H139" s="46"/>
      <c r="I139" s="46"/>
      <c r="J139" s="46"/>
    </row>
    <row r="140" spans="1:10" s="49" customFormat="1" ht="18.75">
      <c r="A140" s="65"/>
      <c r="F140" s="46"/>
      <c r="G140" s="46"/>
      <c r="H140" s="46"/>
      <c r="I140" s="46"/>
      <c r="J140" s="46"/>
    </row>
    <row r="141" spans="1:10" s="49" customFormat="1" ht="18.75">
      <c r="A141" s="65"/>
      <c r="F141" s="46"/>
      <c r="G141" s="46"/>
      <c r="H141" s="46"/>
      <c r="I141" s="46"/>
      <c r="J141" s="46"/>
    </row>
    <row r="142" spans="1:10" s="49" customFormat="1" ht="18.75">
      <c r="A142" s="65"/>
      <c r="F142" s="46"/>
      <c r="G142" s="46"/>
      <c r="H142" s="46"/>
      <c r="I142" s="46"/>
      <c r="J142" s="46"/>
    </row>
    <row r="143" spans="1:10" s="49" customFormat="1" ht="18.75">
      <c r="A143" s="65"/>
      <c r="F143" s="46"/>
      <c r="G143" s="46"/>
      <c r="H143" s="46"/>
      <c r="I143" s="46"/>
      <c r="J143" s="46"/>
    </row>
    <row r="144" spans="1:10" s="49" customFormat="1" ht="18.75">
      <c r="A144" s="65"/>
      <c r="F144" s="46"/>
      <c r="G144" s="46"/>
      <c r="H144" s="46"/>
      <c r="I144" s="46"/>
      <c r="J144" s="46"/>
    </row>
    <row r="145" spans="1:10" s="49" customFormat="1" ht="18.75">
      <c r="A145" s="65"/>
      <c r="F145" s="46"/>
      <c r="G145" s="46"/>
      <c r="H145" s="46"/>
      <c r="I145" s="46"/>
      <c r="J145" s="46"/>
    </row>
    <row r="146" spans="1:10" s="49" customFormat="1" ht="18.75">
      <c r="A146" s="65"/>
      <c r="F146" s="46"/>
      <c r="G146" s="46"/>
      <c r="H146" s="46"/>
      <c r="I146" s="46"/>
      <c r="J146" s="46"/>
    </row>
    <row r="147" spans="1:10" s="49" customFormat="1" ht="18.75">
      <c r="A147" s="65"/>
      <c r="F147" s="46"/>
      <c r="G147" s="46"/>
      <c r="H147" s="46"/>
      <c r="I147" s="46"/>
      <c r="J147" s="46"/>
    </row>
    <row r="148" spans="1:10" s="49" customFormat="1" ht="18.75">
      <c r="A148" s="65"/>
      <c r="F148" s="46"/>
      <c r="G148" s="46"/>
      <c r="H148" s="46"/>
      <c r="I148" s="46"/>
      <c r="J148" s="46"/>
    </row>
    <row r="149" spans="1:10" s="49" customFormat="1" ht="18.75">
      <c r="A149" s="65"/>
      <c r="F149" s="46"/>
      <c r="G149" s="46"/>
      <c r="H149" s="46"/>
      <c r="I149" s="46"/>
      <c r="J149" s="46"/>
    </row>
    <row r="150" spans="1:10" s="49" customFormat="1" ht="18.75">
      <c r="A150" s="65"/>
      <c r="F150" s="46"/>
      <c r="G150" s="46"/>
      <c r="H150" s="46"/>
      <c r="I150" s="46"/>
      <c r="J150" s="46"/>
    </row>
    <row r="151" spans="1:10" s="49" customFormat="1" ht="18.75">
      <c r="A151" s="65"/>
      <c r="F151" s="46"/>
      <c r="G151" s="46"/>
      <c r="H151" s="46"/>
      <c r="I151" s="46"/>
      <c r="J151" s="46"/>
    </row>
    <row r="152" spans="1:10" s="49" customFormat="1" ht="18.75">
      <c r="A152" s="65"/>
      <c r="F152" s="46"/>
      <c r="G152" s="46"/>
      <c r="H152" s="46"/>
      <c r="I152" s="46"/>
      <c r="J152" s="46"/>
    </row>
    <row r="153" spans="1:10" s="49" customFormat="1" ht="18.75">
      <c r="A153" s="65"/>
      <c r="F153" s="46"/>
      <c r="G153" s="46"/>
      <c r="H153" s="46"/>
      <c r="I153" s="46"/>
      <c r="J153" s="46"/>
    </row>
    <row r="154" spans="1:10" s="49" customFormat="1" ht="18.75">
      <c r="A154" s="65"/>
      <c r="F154" s="46"/>
      <c r="G154" s="46"/>
      <c r="H154" s="46"/>
      <c r="I154" s="46"/>
      <c r="J154" s="46"/>
    </row>
    <row r="155" spans="1:10" s="49" customFormat="1" ht="18.75">
      <c r="A155" s="65"/>
      <c r="F155" s="46"/>
      <c r="G155" s="46"/>
      <c r="H155" s="46"/>
      <c r="I155" s="46"/>
      <c r="J155" s="46"/>
    </row>
    <row r="156" spans="1:10" s="49" customFormat="1" ht="18.75">
      <c r="A156" s="65"/>
      <c r="F156" s="46"/>
      <c r="G156" s="46"/>
      <c r="H156" s="46"/>
      <c r="I156" s="46"/>
      <c r="J156" s="46"/>
    </row>
    <row r="157" spans="1:10" s="49" customFormat="1" ht="18.75">
      <c r="A157" s="65"/>
      <c r="F157" s="46"/>
      <c r="G157" s="46"/>
      <c r="H157" s="46"/>
      <c r="I157" s="46"/>
      <c r="J157" s="46"/>
    </row>
    <row r="158" spans="1:10" s="49" customFormat="1" ht="18.75">
      <c r="A158" s="65"/>
      <c r="F158" s="46"/>
      <c r="G158" s="46"/>
      <c r="H158" s="46"/>
      <c r="I158" s="46"/>
      <c r="J158" s="46"/>
    </row>
    <row r="159" spans="1:10" s="49" customFormat="1" ht="18.75">
      <c r="A159" s="65"/>
      <c r="F159" s="46"/>
      <c r="G159" s="46"/>
      <c r="H159" s="46"/>
      <c r="I159" s="46"/>
      <c r="J159" s="46"/>
    </row>
    <row r="160" spans="1:10" s="49" customFormat="1" ht="18.75">
      <c r="A160" s="65"/>
      <c r="F160" s="46"/>
      <c r="G160" s="46"/>
      <c r="H160" s="46"/>
      <c r="I160" s="46"/>
      <c r="J160" s="46"/>
    </row>
    <row r="161" spans="1:10" s="49" customFormat="1" ht="18.75">
      <c r="A161" s="65"/>
      <c r="F161" s="46"/>
      <c r="G161" s="46"/>
      <c r="H161" s="46"/>
      <c r="I161" s="46"/>
      <c r="J161" s="46"/>
    </row>
    <row r="162" spans="1:10" s="49" customFormat="1" ht="18.75">
      <c r="A162" s="65"/>
      <c r="F162" s="46"/>
      <c r="G162" s="46"/>
      <c r="H162" s="46"/>
      <c r="I162" s="46"/>
      <c r="J162" s="46"/>
    </row>
    <row r="163" spans="1:10" s="49" customFormat="1" ht="18.75">
      <c r="A163" s="65"/>
      <c r="F163" s="46"/>
      <c r="G163" s="46"/>
      <c r="H163" s="46"/>
      <c r="I163" s="46"/>
      <c r="J163" s="46"/>
    </row>
    <row r="164" spans="1:10" s="49" customFormat="1" ht="18.75">
      <c r="A164" s="65"/>
      <c r="F164" s="46"/>
      <c r="G164" s="46"/>
      <c r="H164" s="46"/>
      <c r="I164" s="46"/>
      <c r="J164" s="46"/>
    </row>
    <row r="165" spans="1:10" s="49" customFormat="1" ht="18.75">
      <c r="A165" s="65"/>
      <c r="F165" s="46"/>
      <c r="G165" s="46"/>
      <c r="H165" s="46"/>
      <c r="I165" s="46"/>
      <c r="J165" s="46"/>
    </row>
    <row r="166" spans="1:10" s="49" customFormat="1" ht="18.75">
      <c r="A166" s="65"/>
      <c r="F166" s="46"/>
      <c r="G166" s="46"/>
      <c r="H166" s="46"/>
      <c r="I166" s="46"/>
      <c r="J166" s="46"/>
    </row>
    <row r="167" spans="1:10" s="49" customFormat="1" ht="18.75">
      <c r="A167" s="65"/>
      <c r="F167" s="46"/>
      <c r="G167" s="46"/>
      <c r="H167" s="46"/>
      <c r="I167" s="46"/>
      <c r="J167" s="46"/>
    </row>
    <row r="168" spans="1:10" s="49" customFormat="1" ht="18.75">
      <c r="A168" s="65"/>
      <c r="F168" s="46"/>
      <c r="G168" s="46"/>
      <c r="H168" s="46"/>
      <c r="I168" s="46"/>
      <c r="J168" s="46"/>
    </row>
    <row r="169" spans="1:10" s="49" customFormat="1" ht="18.75">
      <c r="A169" s="65"/>
      <c r="F169" s="46"/>
      <c r="G169" s="46"/>
      <c r="H169" s="46"/>
      <c r="I169" s="46"/>
      <c r="J169" s="46"/>
    </row>
    <row r="170" spans="1:10" s="49" customFormat="1" ht="18.75">
      <c r="A170" s="65"/>
      <c r="F170" s="46"/>
      <c r="G170" s="46"/>
      <c r="H170" s="46"/>
      <c r="I170" s="46"/>
      <c r="J170" s="46"/>
    </row>
    <row r="171" spans="1:10" s="49" customFormat="1" ht="18.75">
      <c r="A171" s="65"/>
      <c r="F171" s="46"/>
      <c r="G171" s="46"/>
      <c r="H171" s="46"/>
      <c r="I171" s="46"/>
      <c r="J171" s="46"/>
    </row>
    <row r="172" spans="1:10" s="49" customFormat="1" ht="18.75">
      <c r="A172" s="65"/>
      <c r="F172" s="46"/>
      <c r="G172" s="46"/>
      <c r="H172" s="46"/>
      <c r="I172" s="46"/>
      <c r="J172" s="46"/>
    </row>
    <row r="173" spans="1:10" s="49" customFormat="1" ht="18.75">
      <c r="A173" s="65"/>
      <c r="F173" s="46"/>
      <c r="G173" s="46"/>
      <c r="H173" s="46"/>
      <c r="I173" s="46"/>
      <c r="J173" s="46"/>
    </row>
    <row r="174" spans="1:10" s="49" customFormat="1" ht="18.75">
      <c r="A174" s="65"/>
      <c r="F174" s="46"/>
      <c r="G174" s="46"/>
      <c r="H174" s="46"/>
      <c r="I174" s="46"/>
      <c r="J174" s="46"/>
    </row>
    <row r="175" spans="1:10" s="49" customFormat="1" ht="18.75">
      <c r="A175" s="65"/>
      <c r="F175" s="46"/>
      <c r="G175" s="46"/>
      <c r="H175" s="46"/>
      <c r="I175" s="46"/>
      <c r="J175" s="46"/>
    </row>
    <row r="176" spans="1:10" s="49" customFormat="1" ht="18.75">
      <c r="A176" s="65"/>
      <c r="F176" s="46"/>
      <c r="G176" s="46"/>
      <c r="H176" s="46"/>
      <c r="I176" s="46"/>
      <c r="J176" s="46"/>
    </row>
    <row r="177" spans="1:10" s="49" customFormat="1" ht="18.75">
      <c r="A177" s="65"/>
      <c r="F177" s="46"/>
      <c r="G177" s="46"/>
      <c r="H177" s="46"/>
      <c r="I177" s="46"/>
      <c r="J177" s="46"/>
    </row>
    <row r="178" spans="1:10" s="49" customFormat="1" ht="18.75">
      <c r="A178" s="65"/>
      <c r="F178" s="46"/>
      <c r="G178" s="46"/>
      <c r="H178" s="46"/>
      <c r="I178" s="46"/>
      <c r="J178" s="46"/>
    </row>
    <row r="179" spans="1:10" s="49" customFormat="1" ht="18.75">
      <c r="A179" s="65"/>
      <c r="F179" s="46"/>
      <c r="G179" s="46"/>
      <c r="H179" s="46"/>
      <c r="I179" s="46"/>
      <c r="J179" s="46"/>
    </row>
    <row r="180" spans="1:10" s="49" customFormat="1" ht="18.75">
      <c r="A180" s="65"/>
      <c r="F180" s="46"/>
      <c r="G180" s="46"/>
      <c r="H180" s="46"/>
      <c r="I180" s="46"/>
      <c r="J180" s="46"/>
    </row>
    <row r="181" spans="1:10" s="49" customFormat="1" ht="18.75">
      <c r="A181" s="65"/>
      <c r="F181" s="46"/>
      <c r="G181" s="46"/>
      <c r="H181" s="46"/>
      <c r="I181" s="46"/>
      <c r="J181" s="46"/>
    </row>
    <row r="182" spans="1:10" s="49" customFormat="1" ht="18.75">
      <c r="A182" s="65"/>
      <c r="F182" s="46"/>
      <c r="G182" s="46"/>
      <c r="H182" s="46"/>
      <c r="I182" s="46"/>
      <c r="J182" s="46"/>
    </row>
    <row r="183" spans="1:10" s="49" customFormat="1" ht="18.75">
      <c r="A183" s="65"/>
      <c r="F183" s="46"/>
      <c r="G183" s="46"/>
      <c r="H183" s="46"/>
      <c r="I183" s="46"/>
      <c r="J183" s="46"/>
    </row>
    <row r="184" spans="1:10" s="49" customFormat="1" ht="18.75">
      <c r="A184" s="65"/>
      <c r="F184" s="46"/>
      <c r="G184" s="46"/>
      <c r="H184" s="46"/>
      <c r="I184" s="46"/>
      <c r="J184" s="46"/>
    </row>
    <row r="185" spans="1:10" s="49" customFormat="1" ht="18.75">
      <c r="A185" s="65"/>
      <c r="F185" s="46"/>
      <c r="G185" s="46"/>
      <c r="H185" s="46"/>
      <c r="I185" s="46"/>
      <c r="J185" s="46"/>
    </row>
    <row r="186" spans="1:10" s="49" customFormat="1" ht="18.75">
      <c r="A186" s="65"/>
      <c r="F186" s="46"/>
      <c r="G186" s="46"/>
      <c r="H186" s="46"/>
      <c r="I186" s="46"/>
      <c r="J186" s="46"/>
    </row>
    <row r="187" spans="1:10" s="49" customFormat="1" ht="18.75">
      <c r="A187" s="65"/>
      <c r="F187" s="46"/>
      <c r="G187" s="46"/>
      <c r="H187" s="46"/>
      <c r="I187" s="46"/>
      <c r="J187" s="46"/>
    </row>
    <row r="188" spans="1:10" s="49" customFormat="1" ht="18.75">
      <c r="A188" s="65"/>
      <c r="F188" s="46"/>
      <c r="G188" s="46"/>
      <c r="H188" s="46"/>
      <c r="I188" s="46"/>
      <c r="J188" s="46"/>
    </row>
    <row r="189" spans="1:10" s="49" customFormat="1" ht="18.75">
      <c r="A189" s="65"/>
      <c r="F189" s="46"/>
      <c r="G189" s="46"/>
      <c r="H189" s="46"/>
      <c r="I189" s="46"/>
      <c r="J189" s="46"/>
    </row>
    <row r="190" spans="1:10" s="49" customFormat="1" ht="18.75">
      <c r="A190" s="65"/>
      <c r="F190" s="46"/>
      <c r="G190" s="46"/>
      <c r="H190" s="46"/>
      <c r="I190" s="46"/>
      <c r="J190" s="46"/>
    </row>
    <row r="191" spans="1:10" s="49" customFormat="1" ht="18.75">
      <c r="A191" s="65"/>
      <c r="F191" s="46"/>
      <c r="G191" s="46"/>
      <c r="H191" s="46"/>
      <c r="I191" s="46"/>
      <c r="J191" s="46"/>
    </row>
    <row r="192" spans="1:10" s="49" customFormat="1" ht="18.75">
      <c r="A192" s="65"/>
      <c r="F192" s="46"/>
      <c r="G192" s="46"/>
      <c r="H192" s="46"/>
      <c r="I192" s="46"/>
      <c r="J192" s="46"/>
    </row>
    <row r="193" spans="1:10" s="49" customFormat="1" ht="18.75">
      <c r="A193" s="65"/>
      <c r="F193" s="46"/>
      <c r="G193" s="46"/>
      <c r="H193" s="46"/>
      <c r="I193" s="46"/>
      <c r="J193" s="46"/>
    </row>
    <row r="194" spans="1:10" s="49" customFormat="1" ht="18.75">
      <c r="A194" s="65"/>
      <c r="F194" s="46"/>
      <c r="G194" s="46"/>
      <c r="H194" s="46"/>
      <c r="I194" s="46"/>
      <c r="J194" s="46"/>
    </row>
    <row r="195" spans="1:10" s="49" customFormat="1" ht="18.75">
      <c r="A195" s="65"/>
      <c r="F195" s="46"/>
      <c r="G195" s="46"/>
      <c r="H195" s="46"/>
      <c r="I195" s="46"/>
      <c r="J195" s="46"/>
    </row>
    <row r="196" spans="1:10" s="49" customFormat="1" ht="18.75">
      <c r="A196" s="65"/>
      <c r="F196" s="46"/>
      <c r="G196" s="46"/>
      <c r="H196" s="46"/>
      <c r="I196" s="46"/>
      <c r="J196" s="46"/>
    </row>
    <row r="197" spans="1:10" s="49" customFormat="1" ht="18.75">
      <c r="A197" s="65"/>
      <c r="F197" s="46"/>
      <c r="G197" s="46"/>
      <c r="H197" s="46"/>
      <c r="I197" s="46"/>
      <c r="J197" s="46"/>
    </row>
    <row r="198" spans="1:10" s="49" customFormat="1" ht="18.75">
      <c r="A198" s="65"/>
      <c r="F198" s="46"/>
      <c r="G198" s="46"/>
      <c r="H198" s="46"/>
      <c r="I198" s="46"/>
      <c r="J198" s="46"/>
    </row>
    <row r="199" spans="1:10" s="49" customFormat="1" ht="18.75">
      <c r="A199" s="65"/>
      <c r="F199" s="46"/>
      <c r="G199" s="46"/>
      <c r="H199" s="46"/>
      <c r="I199" s="46"/>
      <c r="J199" s="46"/>
    </row>
    <row r="200" spans="1:10" s="49" customFormat="1" ht="18.75">
      <c r="A200" s="65"/>
      <c r="F200" s="46"/>
      <c r="G200" s="46"/>
      <c r="H200" s="46"/>
      <c r="I200" s="46"/>
      <c r="J200" s="46"/>
    </row>
    <row r="201" spans="1:10" s="49" customFormat="1" ht="18.75">
      <c r="A201" s="65"/>
      <c r="F201" s="46"/>
      <c r="G201" s="46"/>
      <c r="H201" s="46"/>
      <c r="I201" s="46"/>
      <c r="J201" s="46"/>
    </row>
    <row r="202" spans="1:10" s="49" customFormat="1" ht="18.75">
      <c r="A202" s="65"/>
      <c r="F202" s="46"/>
      <c r="G202" s="46"/>
      <c r="H202" s="46"/>
      <c r="I202" s="46"/>
      <c r="J202" s="46"/>
    </row>
    <row r="203" spans="1:10" s="49" customFormat="1" ht="18.75">
      <c r="A203" s="65"/>
      <c r="F203" s="46"/>
      <c r="G203" s="46"/>
      <c r="H203" s="46"/>
      <c r="I203" s="46"/>
      <c r="J203" s="46"/>
    </row>
    <row r="204" spans="1:10" s="49" customFormat="1" ht="18.75">
      <c r="A204" s="65"/>
      <c r="F204" s="46"/>
      <c r="G204" s="46"/>
      <c r="H204" s="46"/>
      <c r="I204" s="46"/>
      <c r="J204" s="46"/>
    </row>
    <row r="205" spans="1:10" s="49" customFormat="1" ht="18.75">
      <c r="A205" s="65"/>
      <c r="F205" s="46"/>
      <c r="G205" s="46"/>
      <c r="H205" s="46"/>
      <c r="I205" s="46"/>
      <c r="J205" s="46"/>
    </row>
    <row r="206" spans="1:10" s="49" customFormat="1" ht="18.75">
      <c r="A206" s="65"/>
      <c r="F206" s="46"/>
      <c r="G206" s="46"/>
      <c r="H206" s="46"/>
      <c r="I206" s="46"/>
      <c r="J206" s="46"/>
    </row>
    <row r="207" spans="1:10" s="49" customFormat="1" ht="18.75">
      <c r="A207" s="65"/>
      <c r="F207" s="46"/>
      <c r="G207" s="46"/>
      <c r="H207" s="46"/>
      <c r="I207" s="46"/>
      <c r="J207" s="46"/>
    </row>
    <row r="208" spans="1:10" s="49" customFormat="1" ht="18.75">
      <c r="A208" s="65"/>
      <c r="F208" s="46"/>
      <c r="G208" s="46"/>
      <c r="H208" s="46"/>
      <c r="I208" s="46"/>
      <c r="J208" s="46"/>
    </row>
    <row r="209" spans="1:10" s="49" customFormat="1" ht="18.75">
      <c r="A209" s="65"/>
      <c r="F209" s="46"/>
      <c r="G209" s="46"/>
      <c r="H209" s="46"/>
      <c r="I209" s="46"/>
      <c r="J209" s="46"/>
    </row>
    <row r="210" spans="1:10" s="49" customFormat="1" ht="18.75">
      <c r="A210" s="65"/>
      <c r="F210" s="46"/>
      <c r="G210" s="46"/>
      <c r="H210" s="46"/>
      <c r="I210" s="46"/>
      <c r="J210" s="46"/>
    </row>
    <row r="211" spans="1:10" s="49" customFormat="1" ht="18.75">
      <c r="A211" s="65"/>
      <c r="F211" s="46"/>
      <c r="G211" s="46"/>
      <c r="H211" s="46"/>
      <c r="I211" s="46"/>
      <c r="J211" s="46"/>
    </row>
    <row r="212" spans="1:10" s="49" customFormat="1" ht="18.75">
      <c r="A212" s="65"/>
      <c r="F212" s="46"/>
      <c r="G212" s="46"/>
      <c r="H212" s="46"/>
      <c r="I212" s="46"/>
      <c r="J212" s="46"/>
    </row>
    <row r="213" spans="1:10" s="49" customFormat="1" ht="18.75">
      <c r="A213" s="65"/>
      <c r="F213" s="46"/>
      <c r="G213" s="46"/>
      <c r="H213" s="46"/>
      <c r="I213" s="46"/>
      <c r="J213" s="46"/>
    </row>
    <row r="214" spans="1:10" s="49" customFormat="1" ht="18.75">
      <c r="A214" s="65"/>
      <c r="F214" s="46"/>
      <c r="G214" s="46"/>
      <c r="H214" s="46"/>
      <c r="I214" s="46"/>
      <c r="J214" s="46"/>
    </row>
  </sheetData>
  <sheetProtection/>
  <mergeCells count="14">
    <mergeCell ref="C64:F64"/>
    <mergeCell ref="H64:J64"/>
    <mergeCell ref="A6:J6"/>
    <mergeCell ref="A20:J20"/>
    <mergeCell ref="C63:F63"/>
    <mergeCell ref="H63:J63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811023622047245" right="0.3937007874015748" top="0.7874015748031497" bottom="0.7874015748031497" header="0.3937007874015748" footer="0.11811023622047245"/>
  <pageSetup fitToHeight="2" horizontalDpi="600" verticalDpi="600" orientation="landscape" paperSize="9" scale="52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3"/>
  </sheetPr>
  <dimension ref="A1:J84"/>
  <sheetViews>
    <sheetView view="pageBreakPreview" zoomScale="75" zoomScaleNormal="75" zoomScaleSheetLayoutView="75" zoomScalePageLayoutView="0" workbookViewId="0" topLeftCell="A1">
      <selection activeCell="F140" sqref="F140"/>
    </sheetView>
  </sheetViews>
  <sheetFormatPr defaultColWidth="9.00390625" defaultRowHeight="12.75"/>
  <cols>
    <col min="1" max="1" width="94.875" style="2" customWidth="1"/>
    <col min="2" max="2" width="15.00390625" style="2" customWidth="1"/>
    <col min="3" max="3" width="17.625" style="2" customWidth="1"/>
    <col min="4" max="4" width="18.00390625" style="2" customWidth="1"/>
    <col min="5" max="5" width="18.375" style="2" customWidth="1"/>
    <col min="6" max="10" width="16.00390625" style="2" customWidth="1"/>
    <col min="11" max="16384" width="9.125" style="2" customWidth="1"/>
  </cols>
  <sheetData>
    <row r="1" spans="1:10" ht="18.75">
      <c r="A1" s="249" t="s">
        <v>216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8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8" customHeight="1">
      <c r="A3" s="295" t="s">
        <v>442</v>
      </c>
      <c r="B3" s="297" t="s">
        <v>565</v>
      </c>
      <c r="C3" s="250" t="s">
        <v>325</v>
      </c>
      <c r="D3" s="250" t="s">
        <v>326</v>
      </c>
      <c r="E3" s="250" t="s">
        <v>327</v>
      </c>
      <c r="F3" s="287" t="s">
        <v>328</v>
      </c>
      <c r="G3" s="275" t="s">
        <v>774</v>
      </c>
      <c r="H3" s="275"/>
      <c r="I3" s="275"/>
      <c r="J3" s="275"/>
    </row>
    <row r="4" spans="1:10" ht="38.25" customHeight="1">
      <c r="A4" s="296"/>
      <c r="B4" s="297"/>
      <c r="C4" s="251"/>
      <c r="D4" s="251"/>
      <c r="E4" s="251"/>
      <c r="F4" s="287"/>
      <c r="G4" s="16" t="s">
        <v>775</v>
      </c>
      <c r="H4" s="16" t="s">
        <v>776</v>
      </c>
      <c r="I4" s="16" t="s">
        <v>777</v>
      </c>
      <c r="J4" s="16" t="s">
        <v>289</v>
      </c>
    </row>
    <row r="5" spans="1:10" ht="18" customHeight="1">
      <c r="A5" s="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</row>
    <row r="6" spans="1:10" s="63" customFormat="1" ht="19.5" customHeight="1">
      <c r="A6" s="148" t="s">
        <v>104</v>
      </c>
      <c r="B6" s="130"/>
      <c r="C6" s="131"/>
      <c r="D6" s="131"/>
      <c r="E6" s="131"/>
      <c r="F6" s="131"/>
      <c r="G6" s="131"/>
      <c r="H6" s="131"/>
      <c r="I6" s="131"/>
      <c r="J6" s="132"/>
    </row>
    <row r="7" spans="1:10" ht="19.5" customHeight="1">
      <c r="A7" s="139" t="s">
        <v>435</v>
      </c>
      <c r="B7" s="133">
        <v>3000</v>
      </c>
      <c r="C7" s="142">
        <v>11974642</v>
      </c>
      <c r="D7" s="142">
        <v>16899685.368</v>
      </c>
      <c r="E7" s="142">
        <v>15729652.581313007</v>
      </c>
      <c r="F7" s="146">
        <v>17951066.23980655</v>
      </c>
      <c r="G7" s="142">
        <v>4205625.574014115</v>
      </c>
      <c r="H7" s="142">
        <v>4370743.595205583</v>
      </c>
      <c r="I7" s="142">
        <v>4390190.999017816</v>
      </c>
      <c r="J7" s="142">
        <v>4984506.071569038</v>
      </c>
    </row>
    <row r="8" spans="1:10" ht="19.5" customHeight="1">
      <c r="A8" s="8" t="s">
        <v>58</v>
      </c>
      <c r="B8" s="9">
        <v>3010</v>
      </c>
      <c r="C8" s="111">
        <v>5305627</v>
      </c>
      <c r="D8" s="111">
        <v>7473273.048</v>
      </c>
      <c r="E8" s="111">
        <v>7896775.239851081</v>
      </c>
      <c r="F8" s="114">
        <v>9709026.344094759</v>
      </c>
      <c r="G8" s="111">
        <v>2293067.6241617855</v>
      </c>
      <c r="H8" s="111">
        <v>2285413.0964302444</v>
      </c>
      <c r="I8" s="111">
        <v>2424003.0414374196</v>
      </c>
      <c r="J8" s="111">
        <v>2706542.582065311</v>
      </c>
    </row>
    <row r="9" spans="1:10" ht="19.5" customHeight="1">
      <c r="A9" s="8" t="s">
        <v>436</v>
      </c>
      <c r="B9" s="9">
        <v>3020</v>
      </c>
      <c r="C9" s="111">
        <v>1204</v>
      </c>
      <c r="D9" s="111">
        <v>0</v>
      </c>
      <c r="E9" s="111">
        <v>1956.2511347256002</v>
      </c>
      <c r="F9" s="114">
        <v>0</v>
      </c>
      <c r="G9" s="111">
        <v>0</v>
      </c>
      <c r="H9" s="111">
        <v>0</v>
      </c>
      <c r="I9" s="111">
        <v>0</v>
      </c>
      <c r="J9" s="111">
        <v>0</v>
      </c>
    </row>
    <row r="10" spans="1:10" ht="19.5" customHeight="1">
      <c r="A10" s="8" t="s">
        <v>19</v>
      </c>
      <c r="B10" s="9">
        <v>3030</v>
      </c>
      <c r="C10" s="111">
        <v>0</v>
      </c>
      <c r="D10" s="111">
        <v>0</v>
      </c>
      <c r="E10" s="111">
        <v>0</v>
      </c>
      <c r="F10" s="114">
        <v>0</v>
      </c>
      <c r="G10" s="111">
        <v>0</v>
      </c>
      <c r="H10" s="111">
        <v>0</v>
      </c>
      <c r="I10" s="111">
        <v>0</v>
      </c>
      <c r="J10" s="111">
        <v>0</v>
      </c>
    </row>
    <row r="11" spans="1:10" ht="19.5" customHeight="1">
      <c r="A11" s="8" t="s">
        <v>59</v>
      </c>
      <c r="B11" s="9">
        <v>3040</v>
      </c>
      <c r="C11" s="111">
        <v>3680</v>
      </c>
      <c r="D11" s="111">
        <v>500000</v>
      </c>
      <c r="E11" s="111">
        <v>500000.263</v>
      </c>
      <c r="F11" s="114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18.75">
      <c r="A12" s="8" t="s">
        <v>20</v>
      </c>
      <c r="B12" s="9">
        <v>3050</v>
      </c>
      <c r="C12" s="111">
        <v>1195283</v>
      </c>
      <c r="D12" s="111">
        <v>1277357.254</v>
      </c>
      <c r="E12" s="111">
        <v>1212318.46954509</v>
      </c>
      <c r="F12" s="114">
        <v>1358871.5036472706</v>
      </c>
      <c r="G12" s="111">
        <v>316537.16468889214</v>
      </c>
      <c r="H12" s="111">
        <v>315214.86966230616</v>
      </c>
      <c r="I12" s="111">
        <v>339155.8365573224</v>
      </c>
      <c r="J12" s="111">
        <v>387963.6327387501</v>
      </c>
    </row>
    <row r="13" spans="1:10" ht="18.75">
      <c r="A13" s="8" t="s">
        <v>196</v>
      </c>
      <c r="B13" s="9">
        <v>3060</v>
      </c>
      <c r="C13" s="114">
        <v>0</v>
      </c>
      <c r="D13" s="114">
        <v>420000</v>
      </c>
      <c r="E13" s="114">
        <v>0</v>
      </c>
      <c r="F13" s="114">
        <v>200000</v>
      </c>
      <c r="G13" s="114">
        <v>50000</v>
      </c>
      <c r="H13" s="114">
        <v>50000</v>
      </c>
      <c r="I13" s="114">
        <v>50000</v>
      </c>
      <c r="J13" s="114">
        <v>50000</v>
      </c>
    </row>
    <row r="14" spans="1:10" ht="19.5" customHeight="1">
      <c r="A14" s="8" t="s">
        <v>438</v>
      </c>
      <c r="B14" s="6">
        <v>3061</v>
      </c>
      <c r="C14" s="111">
        <v>0</v>
      </c>
      <c r="D14" s="111">
        <v>0</v>
      </c>
      <c r="E14" s="111">
        <v>0</v>
      </c>
      <c r="F14" s="114">
        <v>0</v>
      </c>
      <c r="G14" s="111">
        <v>0</v>
      </c>
      <c r="H14" s="111">
        <v>0</v>
      </c>
      <c r="I14" s="111">
        <v>0</v>
      </c>
      <c r="J14" s="111">
        <v>0</v>
      </c>
    </row>
    <row r="15" spans="1:10" ht="19.5" customHeight="1">
      <c r="A15" s="8" t="s">
        <v>197</v>
      </c>
      <c r="B15" s="6">
        <v>3062</v>
      </c>
      <c r="C15" s="111">
        <v>0</v>
      </c>
      <c r="D15" s="111">
        <v>0</v>
      </c>
      <c r="E15" s="111">
        <v>0</v>
      </c>
      <c r="F15" s="114">
        <v>0</v>
      </c>
      <c r="G15" s="111">
        <v>0</v>
      </c>
      <c r="H15" s="111">
        <v>0</v>
      </c>
      <c r="I15" s="111">
        <v>0</v>
      </c>
      <c r="J15" s="111">
        <v>0</v>
      </c>
    </row>
    <row r="16" spans="1:10" ht="19.5" customHeight="1">
      <c r="A16" s="8" t="s">
        <v>86</v>
      </c>
      <c r="B16" s="6">
        <v>3063</v>
      </c>
      <c r="C16" s="111">
        <v>0</v>
      </c>
      <c r="D16" s="111">
        <v>420000</v>
      </c>
      <c r="E16" s="111">
        <v>0</v>
      </c>
      <c r="F16" s="114">
        <v>200000</v>
      </c>
      <c r="G16" s="111">
        <v>50000</v>
      </c>
      <c r="H16" s="111">
        <v>50000</v>
      </c>
      <c r="I16" s="111">
        <v>50000</v>
      </c>
      <c r="J16" s="111">
        <v>50000</v>
      </c>
    </row>
    <row r="17" spans="1:10" ht="19.5" customHeight="1">
      <c r="A17" s="8" t="s">
        <v>451</v>
      </c>
      <c r="B17" s="9">
        <v>3070</v>
      </c>
      <c r="C17" s="111">
        <v>5468848</v>
      </c>
      <c r="D17" s="111">
        <v>7229055.066000001</v>
      </c>
      <c r="E17" s="111">
        <v>6118602.35778211</v>
      </c>
      <c r="F17" s="114">
        <v>6683168.39206452</v>
      </c>
      <c r="G17" s="111">
        <v>1546020.7851634375</v>
      </c>
      <c r="H17" s="111">
        <v>1720115.6291130318</v>
      </c>
      <c r="I17" s="111">
        <v>1577032.1210230733</v>
      </c>
      <c r="J17" s="111">
        <v>1839999.8567649769</v>
      </c>
    </row>
    <row r="18" spans="1:10" ht="19.5" customHeight="1">
      <c r="A18" s="10" t="s">
        <v>321</v>
      </c>
      <c r="B18" s="11">
        <v>3100</v>
      </c>
      <c r="C18" s="142">
        <v>-12671935</v>
      </c>
      <c r="D18" s="142">
        <v>-16548973.6268</v>
      </c>
      <c r="E18" s="142">
        <v>-15190852.943572203</v>
      </c>
      <c r="F18" s="146">
        <v>-17387098.539531104</v>
      </c>
      <c r="G18" s="142">
        <v>-4104023.4819656326</v>
      </c>
      <c r="H18" s="142">
        <v>-4223766.53055365</v>
      </c>
      <c r="I18" s="142">
        <v>-4248945.043088755</v>
      </c>
      <c r="J18" s="142">
        <v>-4810363.483923066</v>
      </c>
    </row>
    <row r="19" spans="1:10" ht="19.5" customHeight="1">
      <c r="A19" s="8" t="s">
        <v>257</v>
      </c>
      <c r="B19" s="9">
        <v>3110</v>
      </c>
      <c r="C19" s="111">
        <v>-1869386</v>
      </c>
      <c r="D19" s="111">
        <v>-2319390.6</v>
      </c>
      <c r="E19" s="111">
        <v>-2043644.5594002854</v>
      </c>
      <c r="F19" s="114">
        <v>-2389749.401827412</v>
      </c>
      <c r="G19" s="111">
        <v>-561702.6180351134</v>
      </c>
      <c r="H19" s="111">
        <v>-528218.0060231925</v>
      </c>
      <c r="I19" s="111">
        <v>-565998.9797512755</v>
      </c>
      <c r="J19" s="111">
        <v>-733829.7980178306</v>
      </c>
    </row>
    <row r="20" spans="1:10" ht="19.5" customHeight="1">
      <c r="A20" s="8" t="s">
        <v>258</v>
      </c>
      <c r="B20" s="9">
        <v>3120</v>
      </c>
      <c r="C20" s="111">
        <v>-3370285</v>
      </c>
      <c r="D20" s="111">
        <v>-3912969</v>
      </c>
      <c r="E20" s="111">
        <v>-3994169.0787513</v>
      </c>
      <c r="F20" s="114">
        <v>-4598309.56</v>
      </c>
      <c r="G20" s="111">
        <v>-1090385.11</v>
      </c>
      <c r="H20" s="111">
        <v>-1092303.24</v>
      </c>
      <c r="I20" s="111">
        <v>-1163113.03</v>
      </c>
      <c r="J20" s="111">
        <v>-1252508.18</v>
      </c>
    </row>
    <row r="21" spans="1:10" ht="19.5" customHeight="1">
      <c r="A21" s="8" t="s">
        <v>571</v>
      </c>
      <c r="B21" s="9">
        <v>3130</v>
      </c>
      <c r="C21" s="111">
        <v>0</v>
      </c>
      <c r="D21" s="111">
        <v>-1167826</v>
      </c>
      <c r="E21" s="111">
        <v>-1184949.52457</v>
      </c>
      <c r="F21" s="114">
        <v>-1363806.2875118474</v>
      </c>
      <c r="G21" s="111">
        <v>-324572.2135615577</v>
      </c>
      <c r="H21" s="111">
        <v>-323568.57075735525</v>
      </c>
      <c r="I21" s="111">
        <v>-344015.61985259486</v>
      </c>
      <c r="J21" s="111">
        <v>-371649.88334033976</v>
      </c>
    </row>
    <row r="22" spans="1:10" ht="19.5" customHeight="1">
      <c r="A22" s="8" t="s">
        <v>655</v>
      </c>
      <c r="B22" s="9">
        <v>3140</v>
      </c>
      <c r="C22" s="114">
        <v>0</v>
      </c>
      <c r="D22" s="114">
        <v>-420000</v>
      </c>
      <c r="E22" s="114">
        <v>0</v>
      </c>
      <c r="F22" s="114">
        <v>-200000</v>
      </c>
      <c r="G22" s="114">
        <v>-50000</v>
      </c>
      <c r="H22" s="114">
        <v>-50000</v>
      </c>
      <c r="I22" s="114">
        <v>-50000</v>
      </c>
      <c r="J22" s="114">
        <v>-50000</v>
      </c>
    </row>
    <row r="23" spans="1:10" ht="19.5" customHeight="1">
      <c r="A23" s="8" t="s">
        <v>438</v>
      </c>
      <c r="B23" s="6">
        <v>3141</v>
      </c>
      <c r="C23" s="111">
        <v>0</v>
      </c>
      <c r="D23" s="111">
        <v>0</v>
      </c>
      <c r="E23" s="111">
        <v>0</v>
      </c>
      <c r="F23" s="114">
        <v>0</v>
      </c>
      <c r="G23" s="111">
        <v>0</v>
      </c>
      <c r="H23" s="111">
        <v>0</v>
      </c>
      <c r="I23" s="111">
        <v>0</v>
      </c>
      <c r="J23" s="111">
        <v>0</v>
      </c>
    </row>
    <row r="24" spans="1:10" ht="19.5" customHeight="1">
      <c r="A24" s="8" t="s">
        <v>197</v>
      </c>
      <c r="B24" s="6">
        <v>3142</v>
      </c>
      <c r="C24" s="111">
        <v>0</v>
      </c>
      <c r="D24" s="111">
        <v>0</v>
      </c>
      <c r="E24" s="111">
        <v>0</v>
      </c>
      <c r="F24" s="114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0" ht="19.5" customHeight="1">
      <c r="A25" s="8" t="s">
        <v>86</v>
      </c>
      <c r="B25" s="6">
        <v>3143</v>
      </c>
      <c r="C25" s="111">
        <v>0</v>
      </c>
      <c r="D25" s="111">
        <v>-420000</v>
      </c>
      <c r="E25" s="111">
        <v>0</v>
      </c>
      <c r="F25" s="114">
        <v>-200000</v>
      </c>
      <c r="G25" s="111">
        <v>-50000</v>
      </c>
      <c r="H25" s="111">
        <v>-50000</v>
      </c>
      <c r="I25" s="111">
        <v>-50000</v>
      </c>
      <c r="J25" s="111">
        <v>-50000</v>
      </c>
    </row>
    <row r="26" spans="1:10" ht="19.5" customHeight="1">
      <c r="A26" s="8" t="s">
        <v>259</v>
      </c>
      <c r="B26" s="9">
        <v>3150</v>
      </c>
      <c r="C26" s="114">
        <v>-1209993</v>
      </c>
      <c r="D26" s="114">
        <v>-2448988.8768</v>
      </c>
      <c r="E26" s="114">
        <v>-2580016.915189085</v>
      </c>
      <c r="F26" s="114">
        <v>-2954744.595441138</v>
      </c>
      <c r="G26" s="114">
        <v>-696126.1986544526</v>
      </c>
      <c r="H26" s="114">
        <v>-706560.1633803219</v>
      </c>
      <c r="I26" s="114">
        <v>-742360.2103309026</v>
      </c>
      <c r="J26" s="114">
        <v>-809698.0230754609</v>
      </c>
    </row>
    <row r="27" spans="1:10" ht="19.5" customHeight="1">
      <c r="A27" s="8" t="s">
        <v>260</v>
      </c>
      <c r="B27" s="6">
        <v>3151</v>
      </c>
      <c r="C27" s="111">
        <v>0</v>
      </c>
      <c r="D27" s="111">
        <v>0</v>
      </c>
      <c r="E27" s="111">
        <v>0</v>
      </c>
      <c r="F27" s="114">
        <v>0</v>
      </c>
      <c r="G27" s="111">
        <v>0</v>
      </c>
      <c r="H27" s="111">
        <v>0</v>
      </c>
      <c r="I27" s="111">
        <v>0</v>
      </c>
      <c r="J27" s="111">
        <v>0</v>
      </c>
    </row>
    <row r="28" spans="1:10" ht="19.5" customHeight="1">
      <c r="A28" s="8" t="s">
        <v>261</v>
      </c>
      <c r="B28" s="9">
        <v>3152</v>
      </c>
      <c r="C28" s="111">
        <v>-336315</v>
      </c>
      <c r="D28" s="111">
        <v>-346000</v>
      </c>
      <c r="E28" s="111">
        <v>-501289.35327343503</v>
      </c>
      <c r="F28" s="114">
        <v>-564719.549529858</v>
      </c>
      <c r="G28" s="111">
        <v>-128327.64365445258</v>
      </c>
      <c r="H28" s="111">
        <v>-137355.0433803219</v>
      </c>
      <c r="I28" s="111">
        <v>-138197.69533090267</v>
      </c>
      <c r="J28" s="111">
        <v>-160839.16716418092</v>
      </c>
    </row>
    <row r="29" spans="1:10" ht="19.5" customHeight="1">
      <c r="A29" s="8" t="s">
        <v>501</v>
      </c>
      <c r="B29" s="6">
        <v>3153</v>
      </c>
      <c r="C29" s="111">
        <v>0</v>
      </c>
      <c r="D29" s="111">
        <v>0</v>
      </c>
      <c r="E29" s="111">
        <v>0</v>
      </c>
      <c r="F29" s="114">
        <v>0</v>
      </c>
      <c r="G29" s="111">
        <v>0</v>
      </c>
      <c r="H29" s="111">
        <v>0</v>
      </c>
      <c r="I29" s="111">
        <v>0</v>
      </c>
      <c r="J29" s="111">
        <v>0</v>
      </c>
    </row>
    <row r="30" spans="1:10" ht="19.5" customHeight="1">
      <c r="A30" s="8" t="s">
        <v>262</v>
      </c>
      <c r="B30" s="9">
        <v>3154</v>
      </c>
      <c r="C30" s="111">
        <v>0</v>
      </c>
      <c r="D30" s="111">
        <v>0</v>
      </c>
      <c r="E30" s="111">
        <v>-5</v>
      </c>
      <c r="F30" s="114">
        <v>-8</v>
      </c>
      <c r="G30" s="111">
        <v>-2</v>
      </c>
      <c r="H30" s="111">
        <v>-2</v>
      </c>
      <c r="I30" s="111">
        <v>-2</v>
      </c>
      <c r="J30" s="111">
        <v>-2</v>
      </c>
    </row>
    <row r="31" spans="1:10" ht="19.5" customHeight="1">
      <c r="A31" s="8" t="s">
        <v>500</v>
      </c>
      <c r="B31" s="6">
        <v>3155</v>
      </c>
      <c r="C31" s="111">
        <v>0</v>
      </c>
      <c r="D31" s="111">
        <v>-795306</v>
      </c>
      <c r="E31" s="111">
        <v>-818082.8233587</v>
      </c>
      <c r="F31" s="114">
        <v>-941822.44</v>
      </c>
      <c r="G31" s="111">
        <v>-223331.89</v>
      </c>
      <c r="H31" s="111">
        <v>-223724.76</v>
      </c>
      <c r="I31" s="111">
        <v>-238227.97</v>
      </c>
      <c r="J31" s="111">
        <v>-256537.82</v>
      </c>
    </row>
    <row r="32" spans="1:10" ht="19.5" customHeight="1">
      <c r="A32" s="8" t="s">
        <v>322</v>
      </c>
      <c r="B32" s="9">
        <v>3156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</row>
    <row r="33" spans="1:10" ht="19.5" customHeight="1">
      <c r="A33" s="8" t="s">
        <v>263</v>
      </c>
      <c r="B33" s="6" t="s">
        <v>323</v>
      </c>
      <c r="C33" s="111">
        <v>0</v>
      </c>
      <c r="D33" s="111">
        <v>0</v>
      </c>
      <c r="E33" s="111">
        <v>0</v>
      </c>
      <c r="F33" s="114">
        <v>0</v>
      </c>
      <c r="G33" s="111">
        <v>0</v>
      </c>
      <c r="H33" s="111">
        <v>0</v>
      </c>
      <c r="I33" s="111">
        <v>0</v>
      </c>
      <c r="J33" s="111">
        <v>0</v>
      </c>
    </row>
    <row r="34" spans="1:10" ht="56.25">
      <c r="A34" s="8" t="s">
        <v>312</v>
      </c>
      <c r="B34" s="6" t="s">
        <v>324</v>
      </c>
      <c r="C34" s="111">
        <v>0</v>
      </c>
      <c r="D34" s="111">
        <v>0</v>
      </c>
      <c r="E34" s="111">
        <v>0</v>
      </c>
      <c r="F34" s="114">
        <v>0</v>
      </c>
      <c r="G34" s="111">
        <v>0</v>
      </c>
      <c r="H34" s="111">
        <v>0</v>
      </c>
      <c r="I34" s="111">
        <v>0</v>
      </c>
      <c r="J34" s="111">
        <v>0</v>
      </c>
    </row>
    <row r="35" spans="1:10" ht="19.5" customHeight="1">
      <c r="A35" s="8" t="s">
        <v>727</v>
      </c>
      <c r="B35" s="6">
        <v>3157</v>
      </c>
      <c r="C35" s="111">
        <v>-873678</v>
      </c>
      <c r="D35" s="111">
        <v>-1307682.8768000002</v>
      </c>
      <c r="E35" s="111">
        <v>-1260639.73855695</v>
      </c>
      <c r="F35" s="114">
        <v>-1448194.6059112798</v>
      </c>
      <c r="G35" s="111">
        <v>-344464.6649999999</v>
      </c>
      <c r="H35" s="111">
        <v>-345478.36</v>
      </c>
      <c r="I35" s="111">
        <v>-365932.5449999999</v>
      </c>
      <c r="J35" s="111">
        <v>-392319.03591128</v>
      </c>
    </row>
    <row r="36" spans="1:10" ht="19.5" customHeight="1">
      <c r="A36" s="8" t="s">
        <v>751</v>
      </c>
      <c r="B36" s="9">
        <v>3160</v>
      </c>
      <c r="C36" s="111">
        <v>0</v>
      </c>
      <c r="D36" s="111">
        <v>0</v>
      </c>
      <c r="E36" s="111">
        <v>0</v>
      </c>
      <c r="F36" s="114">
        <v>0</v>
      </c>
      <c r="G36" s="111">
        <v>0</v>
      </c>
      <c r="H36" s="111">
        <v>0</v>
      </c>
      <c r="I36" s="111">
        <v>0</v>
      </c>
      <c r="J36" s="111">
        <v>0</v>
      </c>
    </row>
    <row r="37" spans="1:10" ht="19.5" customHeight="1">
      <c r="A37" s="8" t="s">
        <v>728</v>
      </c>
      <c r="B37" s="9">
        <v>3170</v>
      </c>
      <c r="C37" s="111">
        <v>-6222271</v>
      </c>
      <c r="D37" s="111">
        <v>-6279799.149999999</v>
      </c>
      <c r="E37" s="111">
        <v>-5388072.865661532</v>
      </c>
      <c r="F37" s="114">
        <v>-5880488.694750708</v>
      </c>
      <c r="G37" s="111">
        <v>-1381237.3417145093</v>
      </c>
      <c r="H37" s="111">
        <v>-1523116.550392781</v>
      </c>
      <c r="I37" s="111">
        <v>-1383457.2031539814</v>
      </c>
      <c r="J37" s="111">
        <v>-1592677.599489435</v>
      </c>
    </row>
    <row r="38" spans="1:10" ht="19.5" customHeight="1">
      <c r="A38" s="10" t="s">
        <v>377</v>
      </c>
      <c r="B38" s="11">
        <v>3195</v>
      </c>
      <c r="C38" s="142">
        <v>-697293</v>
      </c>
      <c r="D38" s="142">
        <v>350711.74120000005</v>
      </c>
      <c r="E38" s="142">
        <v>538799.6377408039</v>
      </c>
      <c r="F38" s="146">
        <v>563967.7002754477</v>
      </c>
      <c r="G38" s="142">
        <v>101602.0920484825</v>
      </c>
      <c r="H38" s="142">
        <v>146977.06465193257</v>
      </c>
      <c r="I38" s="142">
        <v>141245.9559290614</v>
      </c>
      <c r="J38" s="142">
        <v>174142.58764597122</v>
      </c>
    </row>
    <row r="39" spans="1:10" ht="19.5" customHeight="1">
      <c r="A39" s="148" t="s">
        <v>3</v>
      </c>
      <c r="B39" s="130"/>
      <c r="C39" s="131"/>
      <c r="D39" s="131"/>
      <c r="E39" s="131"/>
      <c r="F39" s="131"/>
      <c r="G39" s="131"/>
      <c r="H39" s="131"/>
      <c r="I39" s="131"/>
      <c r="J39" s="132"/>
    </row>
    <row r="40" spans="1:10" ht="19.5" customHeight="1">
      <c r="A40" s="139" t="s">
        <v>752</v>
      </c>
      <c r="B40" s="133">
        <v>3200</v>
      </c>
      <c r="C40" s="142">
        <v>38481</v>
      </c>
      <c r="D40" s="142">
        <v>0</v>
      </c>
      <c r="E40" s="142">
        <v>0</v>
      </c>
      <c r="F40" s="146">
        <v>0</v>
      </c>
      <c r="G40" s="142">
        <v>0</v>
      </c>
      <c r="H40" s="142">
        <v>0</v>
      </c>
      <c r="I40" s="142">
        <v>0</v>
      </c>
      <c r="J40" s="142">
        <v>0</v>
      </c>
    </row>
    <row r="41" spans="1:10" ht="19.5" customHeight="1">
      <c r="A41" s="8" t="s">
        <v>729</v>
      </c>
      <c r="B41" s="6">
        <v>3210</v>
      </c>
      <c r="C41" s="111">
        <v>0</v>
      </c>
      <c r="D41" s="111">
        <v>0</v>
      </c>
      <c r="E41" s="111">
        <v>0</v>
      </c>
      <c r="F41" s="114">
        <v>0</v>
      </c>
      <c r="G41" s="111">
        <v>0</v>
      </c>
      <c r="H41" s="111">
        <v>0</v>
      </c>
      <c r="I41" s="111">
        <v>0</v>
      </c>
      <c r="J41" s="111">
        <v>0</v>
      </c>
    </row>
    <row r="42" spans="1:10" ht="19.5" customHeight="1">
      <c r="A42" s="8" t="s">
        <v>730</v>
      </c>
      <c r="B42" s="6">
        <v>3215</v>
      </c>
      <c r="C42" s="111">
        <v>0</v>
      </c>
      <c r="D42" s="111">
        <v>0</v>
      </c>
      <c r="E42" s="111">
        <v>0</v>
      </c>
      <c r="F42" s="114">
        <v>0</v>
      </c>
      <c r="G42" s="111">
        <v>0</v>
      </c>
      <c r="H42" s="111">
        <v>0</v>
      </c>
      <c r="I42" s="111">
        <v>0</v>
      </c>
      <c r="J42" s="111">
        <v>0</v>
      </c>
    </row>
    <row r="43" spans="1:10" ht="19.5" customHeight="1">
      <c r="A43" s="8" t="s">
        <v>731</v>
      </c>
      <c r="B43" s="9">
        <v>3220</v>
      </c>
      <c r="C43" s="111">
        <v>0</v>
      </c>
      <c r="D43" s="111">
        <v>0</v>
      </c>
      <c r="E43" s="111">
        <v>0</v>
      </c>
      <c r="F43" s="114">
        <v>0</v>
      </c>
      <c r="G43" s="111">
        <v>0</v>
      </c>
      <c r="H43" s="111">
        <v>0</v>
      </c>
      <c r="I43" s="111">
        <v>0</v>
      </c>
      <c r="J43" s="111">
        <v>0</v>
      </c>
    </row>
    <row r="44" spans="1:10" ht="19.5" customHeight="1">
      <c r="A44" s="8" t="s">
        <v>732</v>
      </c>
      <c r="B44" s="9">
        <v>3225</v>
      </c>
      <c r="C44" s="111">
        <v>0</v>
      </c>
      <c r="D44" s="111">
        <v>0</v>
      </c>
      <c r="E44" s="111">
        <v>0</v>
      </c>
      <c r="F44" s="114">
        <v>0</v>
      </c>
      <c r="G44" s="111">
        <v>0</v>
      </c>
      <c r="H44" s="111">
        <v>0</v>
      </c>
      <c r="I44" s="111">
        <v>0</v>
      </c>
      <c r="J44" s="111">
        <v>0</v>
      </c>
    </row>
    <row r="45" spans="1:10" ht="19.5" customHeight="1">
      <c r="A45" s="8" t="s">
        <v>733</v>
      </c>
      <c r="B45" s="9">
        <v>3230</v>
      </c>
      <c r="C45" s="111">
        <v>0</v>
      </c>
      <c r="D45" s="111">
        <v>0</v>
      </c>
      <c r="E45" s="111">
        <v>0</v>
      </c>
      <c r="F45" s="114">
        <v>0</v>
      </c>
      <c r="G45" s="111">
        <v>0</v>
      </c>
      <c r="H45" s="111">
        <v>0</v>
      </c>
      <c r="I45" s="111">
        <v>0</v>
      </c>
      <c r="J45" s="111">
        <v>0</v>
      </c>
    </row>
    <row r="46" spans="1:10" ht="19.5" customHeight="1">
      <c r="A46" s="8" t="s">
        <v>734</v>
      </c>
      <c r="B46" s="9">
        <v>3235</v>
      </c>
      <c r="C46" s="111">
        <v>0</v>
      </c>
      <c r="D46" s="111">
        <v>0</v>
      </c>
      <c r="E46" s="111">
        <v>0</v>
      </c>
      <c r="F46" s="114">
        <v>0</v>
      </c>
      <c r="G46" s="111">
        <v>0</v>
      </c>
      <c r="H46" s="111">
        <v>0</v>
      </c>
      <c r="I46" s="111">
        <v>0</v>
      </c>
      <c r="J46" s="111">
        <v>0</v>
      </c>
    </row>
    <row r="47" spans="1:10" ht="19.5" customHeight="1">
      <c r="A47" s="8" t="s">
        <v>451</v>
      </c>
      <c r="B47" s="9">
        <v>3240</v>
      </c>
      <c r="C47" s="111">
        <v>38481</v>
      </c>
      <c r="D47" s="111">
        <v>0</v>
      </c>
      <c r="E47" s="111">
        <v>0</v>
      </c>
      <c r="F47" s="114">
        <v>0</v>
      </c>
      <c r="G47" s="111">
        <v>0</v>
      </c>
      <c r="H47" s="111">
        <v>0</v>
      </c>
      <c r="I47" s="111">
        <v>0</v>
      </c>
      <c r="J47" s="111">
        <v>0</v>
      </c>
    </row>
    <row r="48" spans="1:10" ht="19.5" customHeight="1">
      <c r="A48" s="10" t="s">
        <v>12</v>
      </c>
      <c r="B48" s="11">
        <v>3255</v>
      </c>
      <c r="C48" s="142">
        <v>-241330</v>
      </c>
      <c r="D48" s="142">
        <v>-102000</v>
      </c>
      <c r="E48" s="142">
        <v>-102000</v>
      </c>
      <c r="F48" s="146">
        <v>-1789000.64</v>
      </c>
      <c r="G48" s="142">
        <v>-312000</v>
      </c>
      <c r="H48" s="142">
        <v>-401500.72</v>
      </c>
      <c r="I48" s="142">
        <v>-490499.92</v>
      </c>
      <c r="J48" s="142">
        <v>-585000</v>
      </c>
    </row>
    <row r="49" spans="1:10" ht="19.5" customHeight="1">
      <c r="A49" s="8" t="s">
        <v>735</v>
      </c>
      <c r="B49" s="9">
        <v>3260</v>
      </c>
      <c r="C49" s="137">
        <v>0</v>
      </c>
      <c r="D49" s="137">
        <v>0</v>
      </c>
      <c r="E49" s="137">
        <v>0</v>
      </c>
      <c r="F49" s="146">
        <v>0</v>
      </c>
      <c r="G49" s="137">
        <v>0</v>
      </c>
      <c r="H49" s="137">
        <v>0</v>
      </c>
      <c r="I49" s="137">
        <v>0</v>
      </c>
      <c r="J49" s="137">
        <v>0</v>
      </c>
    </row>
    <row r="50" spans="1:10" ht="19.5" customHeight="1">
      <c r="A50" s="8" t="s">
        <v>736</v>
      </c>
      <c r="B50" s="9">
        <v>3265</v>
      </c>
      <c r="C50" s="137">
        <v>0</v>
      </c>
      <c r="D50" s="137">
        <v>0</v>
      </c>
      <c r="E50" s="137">
        <v>0</v>
      </c>
      <c r="F50" s="146">
        <v>0</v>
      </c>
      <c r="G50" s="137">
        <v>0</v>
      </c>
      <c r="H50" s="137">
        <v>0</v>
      </c>
      <c r="I50" s="137">
        <v>0</v>
      </c>
      <c r="J50" s="137">
        <v>0</v>
      </c>
    </row>
    <row r="51" spans="1:10" ht="19.5" customHeight="1">
      <c r="A51" s="8" t="s">
        <v>753</v>
      </c>
      <c r="B51" s="9">
        <v>3270</v>
      </c>
      <c r="C51" s="111">
        <v>-222726</v>
      </c>
      <c r="D51" s="111">
        <v>-57000</v>
      </c>
      <c r="E51" s="111">
        <v>-57000</v>
      </c>
      <c r="F51" s="114">
        <v>-1729000.6</v>
      </c>
      <c r="G51" s="111">
        <v>-302000.36</v>
      </c>
      <c r="H51" s="111">
        <v>-383500.72</v>
      </c>
      <c r="I51" s="111">
        <v>-476499.52</v>
      </c>
      <c r="J51" s="111">
        <v>-567000</v>
      </c>
    </row>
    <row r="52" spans="1:10" ht="19.5" customHeight="1">
      <c r="A52" s="8" t="s">
        <v>754</v>
      </c>
      <c r="B52" s="9" t="s">
        <v>758</v>
      </c>
      <c r="C52" s="111">
        <v>-220450</v>
      </c>
      <c r="D52" s="111">
        <v>-48360</v>
      </c>
      <c r="E52" s="111">
        <v>-48360</v>
      </c>
      <c r="F52" s="114">
        <v>-835000.84</v>
      </c>
      <c r="G52" s="111">
        <v>-100000.84</v>
      </c>
      <c r="H52" s="111">
        <v>-183000</v>
      </c>
      <c r="I52" s="111">
        <v>-275998.8</v>
      </c>
      <c r="J52" s="111">
        <v>-276001.2</v>
      </c>
    </row>
    <row r="53" spans="1:10" ht="19.5" customHeight="1">
      <c r="A53" s="8" t="s">
        <v>755</v>
      </c>
      <c r="B53" s="9" t="s">
        <v>759</v>
      </c>
      <c r="C53" s="111">
        <v>0</v>
      </c>
      <c r="D53" s="111">
        <v>-4800</v>
      </c>
      <c r="E53" s="111">
        <v>-4800</v>
      </c>
      <c r="F53" s="114">
        <v>-888999.52</v>
      </c>
      <c r="G53" s="111">
        <v>-199999.16</v>
      </c>
      <c r="H53" s="111">
        <v>-200000.36</v>
      </c>
      <c r="I53" s="111">
        <v>-200000.36</v>
      </c>
      <c r="J53" s="111">
        <v>-288999.64</v>
      </c>
    </row>
    <row r="54" spans="1:10" ht="19.5" customHeight="1">
      <c r="A54" s="8" t="s">
        <v>756</v>
      </c>
      <c r="B54" s="9" t="s">
        <v>760</v>
      </c>
      <c r="C54" s="111">
        <v>-2276</v>
      </c>
      <c r="D54" s="111">
        <v>-3840</v>
      </c>
      <c r="E54" s="111">
        <v>-3840</v>
      </c>
      <c r="F54" s="114">
        <v>-5000.24</v>
      </c>
      <c r="G54" s="111">
        <v>-2000.36</v>
      </c>
      <c r="H54" s="111">
        <v>-500.36</v>
      </c>
      <c r="I54" s="111">
        <v>-500.36</v>
      </c>
      <c r="J54" s="111">
        <v>-1999.16</v>
      </c>
    </row>
    <row r="55" spans="1:10" ht="19.5" customHeight="1">
      <c r="A55" s="8" t="s">
        <v>757</v>
      </c>
      <c r="B55" s="9">
        <v>3280</v>
      </c>
      <c r="C55" s="111">
        <v>0</v>
      </c>
      <c r="D55" s="111">
        <v>0</v>
      </c>
      <c r="E55" s="111">
        <v>0</v>
      </c>
      <c r="F55" s="114">
        <v>0</v>
      </c>
      <c r="G55" s="111">
        <v>0</v>
      </c>
      <c r="H55" s="111">
        <v>0</v>
      </c>
      <c r="I55" s="111">
        <v>0</v>
      </c>
      <c r="J55" s="111">
        <v>0</v>
      </c>
    </row>
    <row r="56" spans="1:10" ht="19.5" customHeight="1">
      <c r="A56" s="8" t="s">
        <v>727</v>
      </c>
      <c r="B56" s="9">
        <v>3290</v>
      </c>
      <c r="C56" s="111">
        <v>-18604</v>
      </c>
      <c r="D56" s="111">
        <v>-45000</v>
      </c>
      <c r="E56" s="111">
        <v>-45000</v>
      </c>
      <c r="F56" s="114">
        <v>-60000.04</v>
      </c>
      <c r="G56" s="111">
        <v>-9999.64</v>
      </c>
      <c r="H56" s="111">
        <v>-18000</v>
      </c>
      <c r="I56" s="111">
        <v>-14000.4</v>
      </c>
      <c r="J56" s="111">
        <v>-18000</v>
      </c>
    </row>
    <row r="57" spans="1:10" ht="19.5" customHeight="1">
      <c r="A57" s="140" t="s">
        <v>4</v>
      </c>
      <c r="B57" s="134">
        <v>3295</v>
      </c>
      <c r="C57" s="142">
        <v>-202849</v>
      </c>
      <c r="D57" s="142">
        <v>-102000</v>
      </c>
      <c r="E57" s="142">
        <v>-102000</v>
      </c>
      <c r="F57" s="146">
        <v>-1789000.64</v>
      </c>
      <c r="G57" s="142">
        <v>-312000</v>
      </c>
      <c r="H57" s="142">
        <v>-401500.72</v>
      </c>
      <c r="I57" s="142">
        <v>-490499.92</v>
      </c>
      <c r="J57" s="142">
        <v>-585000</v>
      </c>
    </row>
    <row r="58" spans="1:10" ht="19.5" customHeight="1">
      <c r="A58" s="148" t="s">
        <v>5</v>
      </c>
      <c r="B58" s="130"/>
      <c r="C58" s="131"/>
      <c r="D58" s="131"/>
      <c r="E58" s="131"/>
      <c r="F58" s="131"/>
      <c r="G58" s="131"/>
      <c r="H58" s="131"/>
      <c r="I58" s="131"/>
      <c r="J58" s="132"/>
    </row>
    <row r="59" spans="1:10" ht="19.5" customHeight="1">
      <c r="A59" s="10" t="s">
        <v>13</v>
      </c>
      <c r="B59" s="11">
        <v>3300</v>
      </c>
      <c r="C59" s="142">
        <v>361936</v>
      </c>
      <c r="D59" s="142">
        <v>0</v>
      </c>
      <c r="E59" s="142">
        <v>23983</v>
      </c>
      <c r="F59" s="146">
        <v>1576100</v>
      </c>
      <c r="G59" s="142">
        <v>0</v>
      </c>
      <c r="H59" s="142">
        <v>700000</v>
      </c>
      <c r="I59" s="142">
        <v>353813</v>
      </c>
      <c r="J59" s="142">
        <v>522287</v>
      </c>
    </row>
    <row r="60" spans="1:10" ht="19.5" customHeight="1">
      <c r="A60" s="8" t="s">
        <v>14</v>
      </c>
      <c r="B60" s="9">
        <v>3305</v>
      </c>
      <c r="C60" s="111">
        <v>0</v>
      </c>
      <c r="D60" s="111">
        <v>0</v>
      </c>
      <c r="E60" s="111">
        <v>0</v>
      </c>
      <c r="F60" s="114">
        <v>0</v>
      </c>
      <c r="G60" s="111">
        <v>0</v>
      </c>
      <c r="H60" s="111">
        <v>0</v>
      </c>
      <c r="I60" s="111">
        <v>0</v>
      </c>
      <c r="J60" s="111">
        <v>0</v>
      </c>
    </row>
    <row r="61" spans="1:10" ht="19.5" customHeight="1">
      <c r="A61" s="8" t="s">
        <v>15</v>
      </c>
      <c r="B61" s="9">
        <v>3310</v>
      </c>
      <c r="C61" s="114">
        <v>361936</v>
      </c>
      <c r="D61" s="114">
        <v>0</v>
      </c>
      <c r="E61" s="114">
        <v>23983</v>
      </c>
      <c r="F61" s="114">
        <v>1576100</v>
      </c>
      <c r="G61" s="114">
        <v>0</v>
      </c>
      <c r="H61" s="114">
        <v>700000</v>
      </c>
      <c r="I61" s="114">
        <v>353813</v>
      </c>
      <c r="J61" s="114">
        <v>522287</v>
      </c>
    </row>
    <row r="62" spans="1:10" ht="19.5" customHeight="1">
      <c r="A62" s="8" t="s">
        <v>438</v>
      </c>
      <c r="B62" s="6">
        <v>3311</v>
      </c>
      <c r="C62" s="111">
        <v>0</v>
      </c>
      <c r="D62" s="111">
        <v>0</v>
      </c>
      <c r="E62" s="111">
        <v>0</v>
      </c>
      <c r="F62" s="114">
        <v>1576100</v>
      </c>
      <c r="G62" s="111">
        <v>0</v>
      </c>
      <c r="H62" s="111">
        <v>700000</v>
      </c>
      <c r="I62" s="111">
        <v>353813</v>
      </c>
      <c r="J62" s="111">
        <v>522287</v>
      </c>
    </row>
    <row r="63" spans="1:10" ht="19.5" customHeight="1">
      <c r="A63" s="8" t="s">
        <v>197</v>
      </c>
      <c r="B63" s="6">
        <v>3312</v>
      </c>
      <c r="C63" s="111">
        <v>0</v>
      </c>
      <c r="D63" s="111">
        <v>0</v>
      </c>
      <c r="E63" s="111">
        <v>0</v>
      </c>
      <c r="F63" s="114">
        <v>0</v>
      </c>
      <c r="G63" s="111">
        <v>0</v>
      </c>
      <c r="H63" s="111">
        <v>0</v>
      </c>
      <c r="I63" s="111">
        <v>0</v>
      </c>
      <c r="J63" s="111">
        <v>0</v>
      </c>
    </row>
    <row r="64" spans="1:10" ht="19.5" customHeight="1">
      <c r="A64" s="8" t="s">
        <v>86</v>
      </c>
      <c r="B64" s="6">
        <v>3313</v>
      </c>
      <c r="C64" s="111">
        <v>361936</v>
      </c>
      <c r="D64" s="111">
        <v>0</v>
      </c>
      <c r="E64" s="111">
        <v>23983</v>
      </c>
      <c r="F64" s="114">
        <v>0</v>
      </c>
      <c r="G64" s="111">
        <v>0</v>
      </c>
      <c r="H64" s="111">
        <v>0</v>
      </c>
      <c r="I64" s="111">
        <v>0</v>
      </c>
      <c r="J64" s="111">
        <v>0</v>
      </c>
    </row>
    <row r="65" spans="1:10" ht="19.5" customHeight="1">
      <c r="A65" s="8" t="s">
        <v>762</v>
      </c>
      <c r="B65" s="6">
        <v>3320</v>
      </c>
      <c r="C65" s="111">
        <v>0</v>
      </c>
      <c r="D65" s="111">
        <v>0</v>
      </c>
      <c r="E65" s="111">
        <v>0</v>
      </c>
      <c r="F65" s="114">
        <v>0</v>
      </c>
      <c r="G65" s="111">
        <v>0</v>
      </c>
      <c r="H65" s="111">
        <v>0</v>
      </c>
      <c r="I65" s="111">
        <v>0</v>
      </c>
      <c r="J65" s="111">
        <v>0</v>
      </c>
    </row>
    <row r="66" spans="1:10" ht="19.5" customHeight="1">
      <c r="A66" s="10" t="s">
        <v>761</v>
      </c>
      <c r="B66" s="11">
        <v>3330</v>
      </c>
      <c r="C66" s="142">
        <v>-608367</v>
      </c>
      <c r="D66" s="142">
        <v>-139278</v>
      </c>
      <c r="E66" s="142">
        <v>-264238.08275</v>
      </c>
      <c r="F66" s="146">
        <v>-229463</v>
      </c>
      <c r="G66" s="142">
        <v>-31517</v>
      </c>
      <c r="H66" s="142">
        <v>-31430</v>
      </c>
      <c r="I66" s="142">
        <v>-113585</v>
      </c>
      <c r="J66" s="142">
        <v>-52931</v>
      </c>
    </row>
    <row r="67" spans="1:10" ht="19.5" customHeight="1">
      <c r="A67" s="8" t="s">
        <v>16</v>
      </c>
      <c r="B67" s="9">
        <v>3335</v>
      </c>
      <c r="C67" s="111">
        <v>0</v>
      </c>
      <c r="D67" s="111">
        <v>0</v>
      </c>
      <c r="E67" s="111">
        <v>0</v>
      </c>
      <c r="F67" s="114">
        <v>0</v>
      </c>
      <c r="G67" s="111">
        <v>0</v>
      </c>
      <c r="H67" s="111">
        <v>0</v>
      </c>
      <c r="I67" s="111">
        <v>0</v>
      </c>
      <c r="J67" s="111">
        <v>0</v>
      </c>
    </row>
    <row r="68" spans="1:10" ht="19.5" customHeight="1">
      <c r="A68" s="8" t="s">
        <v>453</v>
      </c>
      <c r="B68" s="6">
        <v>3340</v>
      </c>
      <c r="C68" s="114">
        <v>-257628</v>
      </c>
      <c r="D68" s="114">
        <v>0</v>
      </c>
      <c r="E68" s="114">
        <v>-134653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</row>
    <row r="69" spans="1:10" ht="19.5" customHeight="1">
      <c r="A69" s="8" t="s">
        <v>438</v>
      </c>
      <c r="B69" s="6">
        <v>3341</v>
      </c>
      <c r="C69" s="111">
        <v>0</v>
      </c>
      <c r="D69" s="111">
        <v>0</v>
      </c>
      <c r="E69" s="111"/>
      <c r="F69" s="114">
        <v>0</v>
      </c>
      <c r="G69" s="111"/>
      <c r="H69" s="111">
        <v>0</v>
      </c>
      <c r="I69" s="111">
        <v>0</v>
      </c>
      <c r="J69" s="111">
        <v>0</v>
      </c>
    </row>
    <row r="70" spans="1:10" ht="19.5" customHeight="1">
      <c r="A70" s="8" t="s">
        <v>197</v>
      </c>
      <c r="B70" s="6">
        <v>3342</v>
      </c>
      <c r="C70" s="111">
        <v>0</v>
      </c>
      <c r="D70" s="111">
        <v>0</v>
      </c>
      <c r="E70" s="111">
        <v>0</v>
      </c>
      <c r="F70" s="114">
        <v>0</v>
      </c>
      <c r="G70" s="111">
        <v>0</v>
      </c>
      <c r="H70" s="111">
        <v>0</v>
      </c>
      <c r="I70" s="111">
        <v>0</v>
      </c>
      <c r="J70" s="111">
        <v>0</v>
      </c>
    </row>
    <row r="71" spans="1:10" ht="19.5" customHeight="1">
      <c r="A71" s="8" t="s">
        <v>86</v>
      </c>
      <c r="B71" s="6">
        <v>3343</v>
      </c>
      <c r="C71" s="111">
        <v>-257628</v>
      </c>
      <c r="D71" s="111">
        <v>0</v>
      </c>
      <c r="E71" s="111">
        <v>-134653</v>
      </c>
      <c r="F71" s="114">
        <v>0</v>
      </c>
      <c r="G71" s="111">
        <v>0</v>
      </c>
      <c r="H71" s="111">
        <v>0</v>
      </c>
      <c r="I71" s="111">
        <v>0</v>
      </c>
      <c r="J71" s="111">
        <v>0</v>
      </c>
    </row>
    <row r="72" spans="1:10" ht="19.5" customHeight="1">
      <c r="A72" s="8" t="s">
        <v>454</v>
      </c>
      <c r="B72" s="6">
        <v>3350</v>
      </c>
      <c r="C72" s="111">
        <v>0</v>
      </c>
      <c r="D72" s="111">
        <v>0</v>
      </c>
      <c r="E72" s="111">
        <v>0</v>
      </c>
      <c r="F72" s="114">
        <v>0</v>
      </c>
      <c r="G72" s="111">
        <v>0</v>
      </c>
      <c r="H72" s="111">
        <v>0</v>
      </c>
      <c r="I72" s="111">
        <v>0</v>
      </c>
      <c r="J72" s="111">
        <v>0</v>
      </c>
    </row>
    <row r="73" spans="1:10" ht="19.5" customHeight="1">
      <c r="A73" s="8" t="s">
        <v>763</v>
      </c>
      <c r="B73" s="6">
        <v>3360</v>
      </c>
      <c r="C73" s="111">
        <v>0</v>
      </c>
      <c r="D73" s="111">
        <v>0</v>
      </c>
      <c r="E73" s="111">
        <v>0</v>
      </c>
      <c r="F73" s="114">
        <v>0</v>
      </c>
      <c r="G73" s="111">
        <v>0</v>
      </c>
      <c r="H73" s="111">
        <v>0</v>
      </c>
      <c r="I73" s="111">
        <v>0</v>
      </c>
      <c r="J73" s="111">
        <v>0</v>
      </c>
    </row>
    <row r="74" spans="1:10" ht="19.5" customHeight="1">
      <c r="A74" s="8" t="s">
        <v>764</v>
      </c>
      <c r="B74" s="6">
        <v>3370</v>
      </c>
      <c r="C74" s="111">
        <v>0</v>
      </c>
      <c r="D74" s="111">
        <v>0</v>
      </c>
      <c r="E74" s="111">
        <v>0</v>
      </c>
      <c r="F74" s="114">
        <v>0</v>
      </c>
      <c r="G74" s="111">
        <v>0</v>
      </c>
      <c r="H74" s="111">
        <v>0</v>
      </c>
      <c r="I74" s="111">
        <v>0</v>
      </c>
      <c r="J74" s="111">
        <v>0</v>
      </c>
    </row>
    <row r="75" spans="1:10" ht="19.5" customHeight="1">
      <c r="A75" s="8" t="s">
        <v>727</v>
      </c>
      <c r="B75" s="9">
        <v>3380</v>
      </c>
      <c r="C75" s="111">
        <v>-350739</v>
      </c>
      <c r="D75" s="111">
        <v>-139278</v>
      </c>
      <c r="E75" s="111">
        <v>-129585.08275</v>
      </c>
      <c r="F75" s="114">
        <v>-229463</v>
      </c>
      <c r="G75" s="111">
        <v>-31517</v>
      </c>
      <c r="H75" s="111">
        <v>-31430</v>
      </c>
      <c r="I75" s="111">
        <v>-113585</v>
      </c>
      <c r="J75" s="111">
        <v>-52931</v>
      </c>
    </row>
    <row r="76" spans="1:10" ht="19.5" customHeight="1">
      <c r="A76" s="10" t="s">
        <v>498</v>
      </c>
      <c r="B76" s="11">
        <v>3395</v>
      </c>
      <c r="C76" s="142">
        <v>-246431</v>
      </c>
      <c r="D76" s="142">
        <v>-139278</v>
      </c>
      <c r="E76" s="142">
        <v>-240255.08275</v>
      </c>
      <c r="F76" s="146">
        <v>1346637</v>
      </c>
      <c r="G76" s="142">
        <v>-31517</v>
      </c>
      <c r="H76" s="142">
        <v>668570</v>
      </c>
      <c r="I76" s="142">
        <v>240228</v>
      </c>
      <c r="J76" s="142">
        <v>469356</v>
      </c>
    </row>
    <row r="77" spans="1:10" ht="19.5" customHeight="1">
      <c r="A77" s="149" t="s">
        <v>765</v>
      </c>
      <c r="B77" s="11">
        <v>3400</v>
      </c>
      <c r="C77" s="142">
        <v>-1146573</v>
      </c>
      <c r="D77" s="142">
        <v>109433.74120000005</v>
      </c>
      <c r="E77" s="142">
        <v>196544.55499080388</v>
      </c>
      <c r="F77" s="142">
        <v>121604.06027544755</v>
      </c>
      <c r="G77" s="142">
        <v>-241914.9079515175</v>
      </c>
      <c r="H77" s="142">
        <v>414046.3446519326</v>
      </c>
      <c r="I77" s="142">
        <v>-109025.96407093864</v>
      </c>
      <c r="J77" s="142">
        <v>58498.5876459711</v>
      </c>
    </row>
    <row r="78" spans="1:10" s="18" customFormat="1" ht="19.5" customHeight="1">
      <c r="A78" s="8" t="s">
        <v>370</v>
      </c>
      <c r="B78" s="9">
        <v>3405</v>
      </c>
      <c r="C78" s="111">
        <v>2982647</v>
      </c>
      <c r="D78" s="111">
        <v>449219.9292937517</v>
      </c>
      <c r="E78" s="111">
        <v>1846931</v>
      </c>
      <c r="F78" s="111">
        <v>2056107.7288608039</v>
      </c>
      <c r="G78" s="111">
        <v>2056107.7288608039</v>
      </c>
      <c r="H78" s="111">
        <v>1814192.8209092864</v>
      </c>
      <c r="I78" s="111">
        <v>2228239.1655612187</v>
      </c>
      <c r="J78" s="111">
        <v>2119213.20149028</v>
      </c>
    </row>
    <row r="79" spans="1:10" s="18" customFormat="1" ht="19.5" customHeight="1">
      <c r="A79" s="92" t="s">
        <v>646</v>
      </c>
      <c r="B79" s="9">
        <v>3410</v>
      </c>
      <c r="C79" s="111">
        <v>10857</v>
      </c>
      <c r="D79" s="111">
        <v>0</v>
      </c>
      <c r="E79" s="111">
        <v>12632.173869999999</v>
      </c>
      <c r="F79" s="114">
        <v>0</v>
      </c>
      <c r="G79" s="111">
        <v>0</v>
      </c>
      <c r="H79" s="111">
        <v>0</v>
      </c>
      <c r="I79" s="111">
        <v>0</v>
      </c>
      <c r="J79" s="111">
        <v>0</v>
      </c>
    </row>
    <row r="80" spans="1:10" s="18" customFormat="1" ht="19.5" customHeight="1">
      <c r="A80" s="8" t="s">
        <v>379</v>
      </c>
      <c r="B80" s="9">
        <v>3415</v>
      </c>
      <c r="C80" s="143">
        <v>1846931</v>
      </c>
      <c r="D80" s="143">
        <v>558653.6704937518</v>
      </c>
      <c r="E80" s="143">
        <v>2056107.7288608039</v>
      </c>
      <c r="F80" s="143">
        <v>2177711.7891362514</v>
      </c>
      <c r="G80" s="143">
        <v>1814192.8209092864</v>
      </c>
      <c r="H80" s="143">
        <v>2228239.1655612187</v>
      </c>
      <c r="I80" s="143">
        <v>2119213.20149028</v>
      </c>
      <c r="J80" s="143">
        <v>2177711.7891362514</v>
      </c>
    </row>
    <row r="81" spans="1:10" s="18" customFormat="1" ht="9.75" customHeight="1">
      <c r="A81" s="2"/>
      <c r="B81" s="31"/>
      <c r="C81" s="33"/>
      <c r="D81" s="32"/>
      <c r="E81" s="32"/>
      <c r="F81" s="20"/>
      <c r="G81" s="32"/>
      <c r="H81" s="32"/>
      <c r="I81" s="32"/>
      <c r="J81" s="32"/>
    </row>
    <row r="82" spans="1:10" s="18" customFormat="1" ht="21" customHeight="1">
      <c r="A82" s="2"/>
      <c r="B82" s="31"/>
      <c r="C82" s="32"/>
      <c r="D82" s="32"/>
      <c r="E82" s="32"/>
      <c r="F82" s="32"/>
      <c r="G82" s="32"/>
      <c r="H82" s="32"/>
      <c r="I82" s="32"/>
      <c r="J82" s="32"/>
    </row>
    <row r="83" spans="1:10" s="3" customFormat="1" ht="34.5" customHeight="1">
      <c r="A83" s="60" t="str">
        <f>'ІІ. Розр. з бюджетом'!A63</f>
        <v>Генеральний директор АТ "Укрпошта"</v>
      </c>
      <c r="B83" s="1"/>
      <c r="C83" s="267" t="s">
        <v>681</v>
      </c>
      <c r="D83" s="268"/>
      <c r="E83" s="268"/>
      <c r="F83" s="268"/>
      <c r="G83" s="15"/>
      <c r="H83" s="252" t="str">
        <f>'ІІ. Розр. з бюджетом'!H63:J63</f>
        <v>І.Ю. Смілянський</v>
      </c>
      <c r="I83" s="252"/>
      <c r="J83" s="252"/>
    </row>
    <row r="84" spans="1:10" ht="19.5" customHeight="1">
      <c r="A84" s="186" t="s">
        <v>53</v>
      </c>
      <c r="B84" s="188"/>
      <c r="C84" s="265" t="s">
        <v>505</v>
      </c>
      <c r="D84" s="265"/>
      <c r="E84" s="265"/>
      <c r="F84" s="265"/>
      <c r="G84" s="189"/>
      <c r="H84" s="266" t="s">
        <v>678</v>
      </c>
      <c r="I84" s="266"/>
      <c r="J84" s="266"/>
    </row>
  </sheetData>
  <sheetProtection/>
  <mergeCells count="12">
    <mergeCell ref="F3:F4"/>
    <mergeCell ref="G3:J3"/>
    <mergeCell ref="C84:F84"/>
    <mergeCell ref="H84:J84"/>
    <mergeCell ref="C83:F83"/>
    <mergeCell ref="H83:J83"/>
    <mergeCell ref="A1:J1"/>
    <mergeCell ref="A3:A4"/>
    <mergeCell ref="B3:B4"/>
    <mergeCell ref="C3:C4"/>
    <mergeCell ref="D3:D4"/>
    <mergeCell ref="E3:E4"/>
  </mergeCells>
  <printOptions/>
  <pageMargins left="1.1811023622047245" right="0.3937007874015748" top="0.7874015748031497" bottom="0.7874015748031497" header="0.31496062992125984" footer="0.5118110236220472"/>
  <pageSetup horizontalDpi="600" verticalDpi="600" orientation="landscape" paperSize="9" scale="50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FF99"/>
  </sheetPr>
  <dimension ref="A1:J183"/>
  <sheetViews>
    <sheetView view="pageBreakPreview" zoomScale="75" zoomScaleNormal="75" zoomScaleSheetLayoutView="75" zoomScalePageLayoutView="0" workbookViewId="0" topLeftCell="A1">
      <selection activeCell="F140" sqref="F140"/>
    </sheetView>
  </sheetViews>
  <sheetFormatPr defaultColWidth="9.00390625" defaultRowHeight="12.75"/>
  <cols>
    <col min="1" max="1" width="80.125" style="3" customWidth="1"/>
    <col min="2" max="2" width="9.875" style="22" customWidth="1"/>
    <col min="3" max="5" width="19.375" style="22" customWidth="1"/>
    <col min="6" max="10" width="19.375" style="3" customWidth="1"/>
    <col min="11" max="16384" width="9.125" style="3" customWidth="1"/>
  </cols>
  <sheetData>
    <row r="1" spans="1:10" ht="18.75">
      <c r="A1" s="249" t="s">
        <v>395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8.75">
      <c r="A2" s="298"/>
      <c r="B2" s="298"/>
      <c r="C2" s="298"/>
      <c r="D2" s="298"/>
      <c r="E2" s="298"/>
      <c r="F2" s="298"/>
      <c r="G2" s="298"/>
      <c r="H2" s="298"/>
      <c r="I2" s="298"/>
      <c r="J2" s="298"/>
    </row>
    <row r="3" spans="1:10" ht="43.5" customHeight="1">
      <c r="A3" s="274" t="s">
        <v>442</v>
      </c>
      <c r="B3" s="275" t="s">
        <v>93</v>
      </c>
      <c r="C3" s="250" t="s">
        <v>325</v>
      </c>
      <c r="D3" s="250" t="s">
        <v>326</v>
      </c>
      <c r="E3" s="250" t="s">
        <v>327</v>
      </c>
      <c r="F3" s="287" t="s">
        <v>329</v>
      </c>
      <c r="G3" s="275" t="s">
        <v>774</v>
      </c>
      <c r="H3" s="275"/>
      <c r="I3" s="275"/>
      <c r="J3" s="275"/>
    </row>
    <row r="4" spans="1:10" ht="56.25" customHeight="1">
      <c r="A4" s="274"/>
      <c r="B4" s="275"/>
      <c r="C4" s="251"/>
      <c r="D4" s="251"/>
      <c r="E4" s="251"/>
      <c r="F4" s="287"/>
      <c r="G4" s="16" t="s">
        <v>775</v>
      </c>
      <c r="H4" s="16" t="s">
        <v>776</v>
      </c>
      <c r="I4" s="16" t="s">
        <v>777</v>
      </c>
      <c r="J4" s="16" t="s">
        <v>289</v>
      </c>
    </row>
    <row r="5" spans="1:10" ht="18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s="5" customFormat="1" ht="42.75" customHeight="1">
      <c r="A6" s="10" t="s">
        <v>509</v>
      </c>
      <c r="B6" s="96">
        <v>4000</v>
      </c>
      <c r="C6" s="146">
        <v>324521</v>
      </c>
      <c r="D6" s="146">
        <v>85000</v>
      </c>
      <c r="E6" s="146">
        <v>85000</v>
      </c>
      <c r="F6" s="146">
        <v>1615833.8666666667</v>
      </c>
      <c r="G6" s="146">
        <v>270000</v>
      </c>
      <c r="H6" s="146">
        <v>344583.93333333335</v>
      </c>
      <c r="I6" s="146">
        <v>458749.93333333335</v>
      </c>
      <c r="J6" s="146">
        <v>542500</v>
      </c>
    </row>
    <row r="7" spans="1:10" ht="26.25" customHeight="1">
      <c r="A7" s="8" t="s">
        <v>566</v>
      </c>
      <c r="B7" s="97" t="s">
        <v>401</v>
      </c>
      <c r="C7" s="111">
        <v>0</v>
      </c>
      <c r="D7" s="111">
        <v>4000</v>
      </c>
      <c r="E7" s="111">
        <v>4000</v>
      </c>
      <c r="F7" s="111">
        <v>740832.9333333333</v>
      </c>
      <c r="G7" s="111">
        <v>166665.96666666667</v>
      </c>
      <c r="H7" s="111">
        <v>166666.96666666667</v>
      </c>
      <c r="I7" s="111">
        <v>166666.96666666667</v>
      </c>
      <c r="J7" s="111">
        <v>240833.03333333335</v>
      </c>
    </row>
    <row r="8" spans="1:10" ht="26.25" customHeight="1">
      <c r="A8" s="8" t="s">
        <v>567</v>
      </c>
      <c r="B8" s="96">
        <v>4020</v>
      </c>
      <c r="C8" s="111">
        <v>223952</v>
      </c>
      <c r="D8" s="111">
        <v>40300</v>
      </c>
      <c r="E8" s="111">
        <v>40300</v>
      </c>
      <c r="F8" s="111">
        <v>820834.0333333333</v>
      </c>
      <c r="G8" s="111">
        <v>93334.03333333334</v>
      </c>
      <c r="H8" s="111">
        <v>162500</v>
      </c>
      <c r="I8" s="111">
        <v>279999</v>
      </c>
      <c r="J8" s="111">
        <v>285001</v>
      </c>
    </row>
    <row r="9" spans="1:10" ht="26.25" customHeight="1">
      <c r="A9" s="8" t="s">
        <v>222</v>
      </c>
      <c r="B9" s="97">
        <v>4030</v>
      </c>
      <c r="C9" s="111">
        <v>79016</v>
      </c>
      <c r="D9" s="111">
        <v>26000</v>
      </c>
      <c r="E9" s="111">
        <v>26000</v>
      </c>
      <c r="F9" s="111">
        <v>35000.03333333333</v>
      </c>
      <c r="G9" s="111">
        <v>7500</v>
      </c>
      <c r="H9" s="111">
        <v>8333.033333333335</v>
      </c>
      <c r="I9" s="111">
        <v>9000</v>
      </c>
      <c r="J9" s="111">
        <v>10167</v>
      </c>
    </row>
    <row r="10" spans="1:10" ht="26.25" customHeight="1">
      <c r="A10" s="8" t="s">
        <v>568</v>
      </c>
      <c r="B10" s="96">
        <v>4040</v>
      </c>
      <c r="C10" s="111">
        <v>1548</v>
      </c>
      <c r="D10" s="111">
        <v>3200</v>
      </c>
      <c r="E10" s="111">
        <v>3200</v>
      </c>
      <c r="F10" s="111">
        <v>4166.866666666667</v>
      </c>
      <c r="G10" s="111">
        <v>1666.9666666666667</v>
      </c>
      <c r="H10" s="111">
        <v>416.9666666666667</v>
      </c>
      <c r="I10" s="111">
        <v>416.9666666666667</v>
      </c>
      <c r="J10" s="111">
        <v>1665.9666666666667</v>
      </c>
    </row>
    <row r="11" spans="1:10" ht="37.5">
      <c r="A11" s="8" t="s">
        <v>364</v>
      </c>
      <c r="B11" s="97">
        <v>4050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27" customHeight="1">
      <c r="A12" s="8" t="s">
        <v>650</v>
      </c>
      <c r="B12" s="141">
        <v>4060</v>
      </c>
      <c r="C12" s="111">
        <v>20005</v>
      </c>
      <c r="D12" s="111">
        <v>11500</v>
      </c>
      <c r="E12" s="111">
        <v>11500</v>
      </c>
      <c r="F12" s="111">
        <v>15000</v>
      </c>
      <c r="G12" s="111">
        <v>833.033333333334</v>
      </c>
      <c r="H12" s="111">
        <v>6666.966666666668</v>
      </c>
      <c r="I12" s="111">
        <v>2667</v>
      </c>
      <c r="J12" s="111">
        <v>4833</v>
      </c>
    </row>
    <row r="13" spans="2:10" ht="19.5" customHeight="1">
      <c r="B13" s="3"/>
      <c r="C13" s="3"/>
      <c r="D13" s="3"/>
      <c r="E13" s="3"/>
      <c r="F13" s="83"/>
      <c r="G13" s="83"/>
      <c r="H13" s="83"/>
      <c r="I13" s="83"/>
      <c r="J13" s="83"/>
    </row>
    <row r="14" spans="2:10" ht="19.5" customHeight="1">
      <c r="B14" s="3"/>
      <c r="C14" s="3"/>
      <c r="D14" s="3"/>
      <c r="E14" s="3"/>
      <c r="F14" s="83"/>
      <c r="G14" s="83"/>
      <c r="H14" s="83"/>
      <c r="I14" s="83"/>
      <c r="J14" s="83"/>
    </row>
    <row r="15" spans="1:10" s="2" customFormat="1" ht="19.5" customHeight="1">
      <c r="A15" s="4"/>
      <c r="C15" s="3"/>
      <c r="D15" s="3"/>
      <c r="E15" s="3"/>
      <c r="F15" s="3"/>
      <c r="G15" s="3"/>
      <c r="H15" s="3"/>
      <c r="I15" s="3"/>
      <c r="J15" s="3"/>
    </row>
    <row r="16" spans="1:10" ht="18.75">
      <c r="A16" s="60" t="str">
        <f>'ІІІ. Рух грош. коштів'!A83</f>
        <v>Генеральний директор АТ "Укрпошта"</v>
      </c>
      <c r="B16" s="1"/>
      <c r="C16" s="267" t="s">
        <v>681</v>
      </c>
      <c r="D16" s="268"/>
      <c r="E16" s="268"/>
      <c r="F16" s="268"/>
      <c r="G16" s="15"/>
      <c r="H16" s="252" t="str">
        <f>'ІІІ. Рух грош. коштів'!H83:J83</f>
        <v>І.Ю. Смілянський</v>
      </c>
      <c r="I16" s="252"/>
      <c r="J16" s="252"/>
    </row>
    <row r="17" spans="1:10" s="2" customFormat="1" ht="19.5" customHeight="1">
      <c r="A17" s="187" t="s">
        <v>504</v>
      </c>
      <c r="B17" s="188"/>
      <c r="C17" s="265" t="s">
        <v>505</v>
      </c>
      <c r="D17" s="265"/>
      <c r="E17" s="265"/>
      <c r="F17" s="265"/>
      <c r="G17" s="189"/>
      <c r="H17" s="266" t="s">
        <v>678</v>
      </c>
      <c r="I17" s="266"/>
      <c r="J17" s="266"/>
    </row>
    <row r="18" ht="18.75">
      <c r="A18" s="52"/>
    </row>
    <row r="19" ht="18.75">
      <c r="A19" s="52"/>
    </row>
    <row r="20" ht="18.75">
      <c r="A20" s="52"/>
    </row>
    <row r="21" ht="18.75">
      <c r="A21" s="52"/>
    </row>
    <row r="22" ht="18.75">
      <c r="A22" s="52"/>
    </row>
    <row r="23" ht="18.75">
      <c r="A23" s="52"/>
    </row>
    <row r="24" ht="18.75">
      <c r="A24" s="52"/>
    </row>
    <row r="25" ht="18.75">
      <c r="A25" s="52"/>
    </row>
    <row r="26" ht="18.75">
      <c r="A26" s="52"/>
    </row>
    <row r="27" ht="18.75">
      <c r="A27" s="52"/>
    </row>
    <row r="28" ht="18.75">
      <c r="A28" s="52"/>
    </row>
    <row r="29" ht="18.75">
      <c r="A29" s="52"/>
    </row>
    <row r="30" ht="18.75">
      <c r="A30" s="52"/>
    </row>
    <row r="31" ht="18.75">
      <c r="A31" s="52"/>
    </row>
    <row r="32" ht="18.75">
      <c r="A32" s="52"/>
    </row>
    <row r="33" ht="18.75">
      <c r="A33" s="52"/>
    </row>
    <row r="34" ht="18.75">
      <c r="A34" s="52"/>
    </row>
    <row r="35" ht="18.75">
      <c r="A35" s="52"/>
    </row>
    <row r="36" ht="18.75">
      <c r="A36" s="52"/>
    </row>
    <row r="37" ht="18.75">
      <c r="A37" s="52"/>
    </row>
    <row r="38" ht="18.75">
      <c r="A38" s="52"/>
    </row>
    <row r="39" ht="18.75">
      <c r="A39" s="52"/>
    </row>
    <row r="40" ht="18.75">
      <c r="A40" s="52"/>
    </row>
    <row r="41" ht="18.75">
      <c r="A41" s="52"/>
    </row>
    <row r="42" ht="18.75">
      <c r="A42" s="52"/>
    </row>
    <row r="43" ht="18.75">
      <c r="A43" s="52"/>
    </row>
    <row r="44" ht="18.75">
      <c r="A44" s="52"/>
    </row>
    <row r="45" ht="18.75">
      <c r="A45" s="52"/>
    </row>
    <row r="46" ht="18.75">
      <c r="A46" s="52"/>
    </row>
    <row r="47" ht="18.75">
      <c r="A47" s="52"/>
    </row>
    <row r="48" ht="18.75">
      <c r="A48" s="52"/>
    </row>
    <row r="49" ht="18.75">
      <c r="A49" s="52"/>
    </row>
    <row r="50" ht="18.75">
      <c r="A50" s="52"/>
    </row>
    <row r="51" ht="18.75">
      <c r="A51" s="52"/>
    </row>
    <row r="52" ht="18.75">
      <c r="A52" s="52"/>
    </row>
    <row r="53" ht="18.75">
      <c r="A53" s="52"/>
    </row>
    <row r="54" ht="18.75">
      <c r="A54" s="52"/>
    </row>
    <row r="55" ht="18.75">
      <c r="A55" s="52"/>
    </row>
    <row r="56" ht="18.75">
      <c r="A56" s="52"/>
    </row>
    <row r="57" ht="18.75">
      <c r="A57" s="52"/>
    </row>
    <row r="58" ht="18.75">
      <c r="A58" s="52"/>
    </row>
    <row r="59" ht="18.75">
      <c r="A59" s="52"/>
    </row>
    <row r="60" ht="18.75">
      <c r="A60" s="52"/>
    </row>
    <row r="61" ht="18.75">
      <c r="A61" s="52"/>
    </row>
    <row r="62" ht="18.75">
      <c r="A62" s="52"/>
    </row>
    <row r="63" ht="18.75">
      <c r="A63" s="52"/>
    </row>
    <row r="64" ht="18.75">
      <c r="A64" s="52"/>
    </row>
    <row r="65" ht="18.75">
      <c r="A65" s="52"/>
    </row>
    <row r="66" ht="18.75">
      <c r="A66" s="52"/>
    </row>
    <row r="67" ht="18.75">
      <c r="A67" s="52"/>
    </row>
    <row r="68" ht="18.75">
      <c r="A68" s="52"/>
    </row>
    <row r="69" ht="18.75">
      <c r="A69" s="52"/>
    </row>
    <row r="70" ht="18.75">
      <c r="A70" s="52"/>
    </row>
    <row r="71" ht="18.75">
      <c r="A71" s="52"/>
    </row>
    <row r="72" ht="18.75">
      <c r="A72" s="52"/>
    </row>
    <row r="73" ht="18.75">
      <c r="A73" s="52"/>
    </row>
    <row r="74" ht="18.75">
      <c r="A74" s="52"/>
    </row>
    <row r="75" ht="18.75">
      <c r="A75" s="52"/>
    </row>
    <row r="76" ht="18.75">
      <c r="A76" s="52"/>
    </row>
    <row r="77" ht="18.75">
      <c r="A77" s="52"/>
    </row>
    <row r="78" ht="18.75">
      <c r="A78" s="52"/>
    </row>
    <row r="79" ht="18.75">
      <c r="A79" s="52"/>
    </row>
    <row r="80" ht="18.75">
      <c r="A80" s="52"/>
    </row>
    <row r="81" ht="18.75">
      <c r="A81" s="52"/>
    </row>
    <row r="82" ht="18.75">
      <c r="A82" s="52"/>
    </row>
    <row r="83" ht="18.75">
      <c r="A83" s="52"/>
    </row>
    <row r="84" ht="18.75">
      <c r="A84" s="52"/>
    </row>
    <row r="85" ht="18.75">
      <c r="A85" s="52"/>
    </row>
    <row r="86" ht="18.75">
      <c r="A86" s="52"/>
    </row>
    <row r="87" ht="18.75">
      <c r="A87" s="52"/>
    </row>
    <row r="88" ht="18.75">
      <c r="A88" s="52"/>
    </row>
    <row r="89" ht="18.75">
      <c r="A89" s="52"/>
    </row>
    <row r="90" ht="18.75">
      <c r="A90" s="52"/>
    </row>
    <row r="91" ht="18.75">
      <c r="A91" s="52"/>
    </row>
    <row r="92" ht="18.75">
      <c r="A92" s="52"/>
    </row>
    <row r="93" ht="18.75">
      <c r="A93" s="52"/>
    </row>
    <row r="94" ht="18.75">
      <c r="A94" s="52"/>
    </row>
    <row r="95" ht="18.75">
      <c r="A95" s="52"/>
    </row>
    <row r="96" ht="18.75">
      <c r="A96" s="52"/>
    </row>
    <row r="97" ht="18.75">
      <c r="A97" s="52"/>
    </row>
    <row r="98" ht="18.75">
      <c r="A98" s="52"/>
    </row>
    <row r="99" ht="18.75">
      <c r="A99" s="52"/>
    </row>
    <row r="100" ht="18.75">
      <c r="A100" s="52"/>
    </row>
    <row r="101" ht="18.75">
      <c r="A101" s="52"/>
    </row>
    <row r="102" ht="18.75">
      <c r="A102" s="52"/>
    </row>
    <row r="103" ht="18.75">
      <c r="A103" s="52"/>
    </row>
    <row r="104" ht="18.75">
      <c r="A104" s="52"/>
    </row>
    <row r="105" ht="18.75">
      <c r="A105" s="52"/>
    </row>
    <row r="106" ht="18.75">
      <c r="A106" s="52"/>
    </row>
    <row r="107" ht="18.75">
      <c r="A107" s="52"/>
    </row>
    <row r="108" ht="18.75">
      <c r="A108" s="52"/>
    </row>
    <row r="109" ht="18.75">
      <c r="A109" s="52"/>
    </row>
    <row r="110" ht="18.75">
      <c r="A110" s="52"/>
    </row>
    <row r="111" ht="18.75">
      <c r="A111" s="52"/>
    </row>
    <row r="112" ht="18.75">
      <c r="A112" s="52"/>
    </row>
    <row r="113" ht="18.75">
      <c r="A113" s="52"/>
    </row>
    <row r="114" ht="18.75">
      <c r="A114" s="52"/>
    </row>
    <row r="115" ht="18.75">
      <c r="A115" s="52"/>
    </row>
    <row r="116" ht="18.75">
      <c r="A116" s="52"/>
    </row>
    <row r="117" ht="18.75">
      <c r="A117" s="52"/>
    </row>
    <row r="118" ht="18.75">
      <c r="A118" s="52"/>
    </row>
    <row r="119" ht="18.75">
      <c r="A119" s="52"/>
    </row>
    <row r="120" ht="18.75">
      <c r="A120" s="52"/>
    </row>
    <row r="121" ht="18.75">
      <c r="A121" s="52"/>
    </row>
    <row r="122" ht="18.75">
      <c r="A122" s="52"/>
    </row>
    <row r="123" ht="18.75">
      <c r="A123" s="52"/>
    </row>
    <row r="124" ht="18.75">
      <c r="A124" s="52"/>
    </row>
    <row r="125" ht="18.75">
      <c r="A125" s="52"/>
    </row>
    <row r="126" ht="18.75">
      <c r="A126" s="52"/>
    </row>
    <row r="127" ht="18.75">
      <c r="A127" s="52"/>
    </row>
    <row r="128" ht="18.75">
      <c r="A128" s="52"/>
    </row>
    <row r="129" ht="18.75">
      <c r="A129" s="52"/>
    </row>
    <row r="130" ht="18.75">
      <c r="A130" s="52"/>
    </row>
    <row r="131" ht="18.75">
      <c r="A131" s="52"/>
    </row>
    <row r="132" ht="18.75">
      <c r="A132" s="52"/>
    </row>
    <row r="133" ht="18.75">
      <c r="A133" s="52"/>
    </row>
    <row r="134" ht="18.75">
      <c r="A134" s="52"/>
    </row>
    <row r="135" ht="18.75">
      <c r="A135" s="52"/>
    </row>
    <row r="136" ht="18.75">
      <c r="A136" s="52"/>
    </row>
    <row r="137" ht="18.75">
      <c r="A137" s="52"/>
    </row>
    <row r="138" ht="18.75">
      <c r="A138" s="52"/>
    </row>
    <row r="139" ht="18.75">
      <c r="A139" s="52"/>
    </row>
    <row r="140" ht="18.75">
      <c r="A140" s="52"/>
    </row>
    <row r="141" ht="18.75">
      <c r="A141" s="52"/>
    </row>
    <row r="142" ht="18.75">
      <c r="A142" s="52"/>
    </row>
    <row r="143" ht="18.75">
      <c r="A143" s="52"/>
    </row>
    <row r="144" ht="18.75">
      <c r="A144" s="52"/>
    </row>
    <row r="145" ht="18.75">
      <c r="A145" s="52"/>
    </row>
    <row r="146" ht="18.75">
      <c r="A146" s="52"/>
    </row>
    <row r="147" ht="18.75">
      <c r="A147" s="52"/>
    </row>
    <row r="148" ht="18.75">
      <c r="A148" s="52"/>
    </row>
    <row r="149" ht="18.75">
      <c r="A149" s="52"/>
    </row>
    <row r="150" ht="18.75">
      <c r="A150" s="52"/>
    </row>
    <row r="151" ht="18.75">
      <c r="A151" s="52"/>
    </row>
    <row r="152" ht="18.75">
      <c r="A152" s="52"/>
    </row>
    <row r="153" ht="18.75">
      <c r="A153" s="52"/>
    </row>
    <row r="154" ht="18.75">
      <c r="A154" s="52"/>
    </row>
    <row r="155" ht="18.75">
      <c r="A155" s="52"/>
    </row>
    <row r="156" ht="18.75">
      <c r="A156" s="52"/>
    </row>
    <row r="157" ht="18.75">
      <c r="A157" s="52"/>
    </row>
    <row r="158" ht="18.75">
      <c r="A158" s="52"/>
    </row>
    <row r="159" ht="18.75">
      <c r="A159" s="52"/>
    </row>
    <row r="160" ht="18.75">
      <c r="A160" s="52"/>
    </row>
    <row r="161" ht="18.75">
      <c r="A161" s="52"/>
    </row>
    <row r="162" ht="18.75">
      <c r="A162" s="52"/>
    </row>
    <row r="163" ht="18.75">
      <c r="A163" s="52"/>
    </row>
    <row r="164" ht="18.75">
      <c r="A164" s="52"/>
    </row>
    <row r="165" ht="18.75">
      <c r="A165" s="52"/>
    </row>
    <row r="166" ht="18.75">
      <c r="A166" s="52"/>
    </row>
    <row r="167" ht="18.75">
      <c r="A167" s="52"/>
    </row>
    <row r="168" ht="18.75">
      <c r="A168" s="52"/>
    </row>
    <row r="169" ht="18.75">
      <c r="A169" s="52"/>
    </row>
    <row r="170" ht="18.75">
      <c r="A170" s="52"/>
    </row>
    <row r="171" ht="18.75">
      <c r="A171" s="52"/>
    </row>
    <row r="172" ht="18.75">
      <c r="A172" s="52"/>
    </row>
    <row r="173" ht="18.75">
      <c r="A173" s="52"/>
    </row>
    <row r="174" ht="18.75">
      <c r="A174" s="52"/>
    </row>
    <row r="175" ht="18.75">
      <c r="A175" s="52"/>
    </row>
    <row r="176" ht="18.75">
      <c r="A176" s="52"/>
    </row>
    <row r="177" ht="18.75">
      <c r="A177" s="52"/>
    </row>
    <row r="178" ht="18.75">
      <c r="A178" s="52"/>
    </row>
    <row r="179" ht="18.75">
      <c r="A179" s="52"/>
    </row>
    <row r="180" ht="18.75">
      <c r="A180" s="52"/>
    </row>
    <row r="181" ht="18.75">
      <c r="A181" s="52"/>
    </row>
    <row r="182" ht="18.75">
      <c r="A182" s="52"/>
    </row>
    <row r="183" ht="18.75">
      <c r="A183" s="52"/>
    </row>
  </sheetData>
  <sheetProtection/>
  <mergeCells count="13">
    <mergeCell ref="C17:F17"/>
    <mergeCell ref="H17:J17"/>
    <mergeCell ref="C16:F16"/>
    <mergeCell ref="H16:J16"/>
    <mergeCell ref="E3:E4"/>
    <mergeCell ref="A3:A4"/>
    <mergeCell ref="A1:J1"/>
    <mergeCell ref="B3:B4"/>
    <mergeCell ref="C3:C4"/>
    <mergeCell ref="D3:D4"/>
    <mergeCell ref="A2:J2"/>
    <mergeCell ref="F3:F4"/>
    <mergeCell ref="G3:J3"/>
  </mergeCells>
  <printOptions/>
  <pageMargins left="1.1811023622047245" right="0.3937007874015748" top="0.7874015748031497" bottom="0.7874015748031497" header="0.3937007874015748" footer="0.31496062992125984"/>
  <pageSetup firstPageNumber="9" useFirstPageNumber="1" horizontalDpi="600" verticalDpi="600" orientation="landscape" paperSize="9" scale="53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3"/>
  </sheetPr>
  <dimension ref="A1:J26"/>
  <sheetViews>
    <sheetView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94.25390625" style="29" customWidth="1"/>
    <col min="2" max="2" width="19.375" style="29" customWidth="1"/>
    <col min="3" max="3" width="25.00390625" style="29" customWidth="1"/>
    <col min="4" max="4" width="20.75390625" style="29" customWidth="1"/>
    <col min="5" max="5" width="22.125" style="29" customWidth="1"/>
    <col min="6" max="6" width="21.875" style="29" customWidth="1"/>
    <col min="7" max="7" width="24.375" style="29" customWidth="1"/>
    <col min="8" max="8" width="91.875" style="29" customWidth="1"/>
    <col min="9" max="9" width="9.625" style="29" customWidth="1"/>
    <col min="10" max="16384" width="9.125" style="29" customWidth="1"/>
  </cols>
  <sheetData>
    <row r="1" spans="1:8" ht="25.5" customHeight="1">
      <c r="A1" s="301" t="s">
        <v>397</v>
      </c>
      <c r="B1" s="301"/>
      <c r="C1" s="301"/>
      <c r="D1" s="301"/>
      <c r="E1" s="301"/>
      <c r="F1" s="301"/>
      <c r="G1" s="301"/>
      <c r="H1" s="301"/>
    </row>
    <row r="2" ht="16.5" customHeight="1"/>
    <row r="3" spans="1:8" ht="45" customHeight="1">
      <c r="A3" s="299" t="s">
        <v>442</v>
      </c>
      <c r="B3" s="299" t="s">
        <v>565</v>
      </c>
      <c r="C3" s="299" t="s">
        <v>83</v>
      </c>
      <c r="D3" s="250" t="s">
        <v>330</v>
      </c>
      <c r="E3" s="250" t="s">
        <v>326</v>
      </c>
      <c r="F3" s="250" t="s">
        <v>327</v>
      </c>
      <c r="G3" s="287" t="s">
        <v>329</v>
      </c>
      <c r="H3" s="299" t="s">
        <v>677</v>
      </c>
    </row>
    <row r="4" spans="1:8" ht="52.5" customHeight="1">
      <c r="A4" s="300"/>
      <c r="B4" s="300"/>
      <c r="C4" s="300"/>
      <c r="D4" s="251"/>
      <c r="E4" s="251"/>
      <c r="F4" s="251"/>
      <c r="G4" s="287"/>
      <c r="H4" s="300"/>
    </row>
    <row r="5" spans="1:8" s="67" customFormat="1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7" customFormat="1" ht="19.5" customHeight="1">
      <c r="A6" s="66" t="s">
        <v>771</v>
      </c>
      <c r="B6" s="66"/>
      <c r="C6" s="39"/>
      <c r="D6" s="39"/>
      <c r="E6" s="39"/>
      <c r="F6" s="39"/>
      <c r="G6" s="39"/>
      <c r="H6" s="39"/>
    </row>
    <row r="7" spans="1:8" ht="56.25">
      <c r="A7" s="8" t="s">
        <v>176</v>
      </c>
      <c r="B7" s="7">
        <v>5000</v>
      </c>
      <c r="C7" s="99" t="s">
        <v>77</v>
      </c>
      <c r="D7" s="157">
        <f>('Осн. фін. пок.'!C54/'Осн. фін. пок.'!C52)*100</f>
        <v>7.890929870532382</v>
      </c>
      <c r="E7" s="157">
        <f>('Осн. фін. пок.'!D54/'Осн. фін. пок.'!D52)*100</f>
        <v>17.74694933287076</v>
      </c>
      <c r="F7" s="157">
        <f>('Осн. фін. пок.'!E54/'Осн. фін. пок.'!E52)*100</f>
        <v>15.816350691071479</v>
      </c>
      <c r="G7" s="157">
        <f>('Осн. фін. пок.'!F54/'Осн. фін. пок.'!F52)*100</f>
        <v>17.563172610857205</v>
      </c>
      <c r="H7" s="107"/>
    </row>
    <row r="8" spans="1:8" ht="56.25">
      <c r="A8" s="8" t="s">
        <v>748</v>
      </c>
      <c r="B8" s="7">
        <v>5010</v>
      </c>
      <c r="C8" s="99" t="s">
        <v>77</v>
      </c>
      <c r="D8" s="157">
        <f>('Осн. фін. пок.'!C60/'Осн. фін. пок.'!C52)*100</f>
        <v>-7.594145194389267</v>
      </c>
      <c r="E8" s="157">
        <f>('Осн. фін. пок.'!D60/'Осн. фін. пок.'!D52)*100</f>
        <v>3.769625625393483</v>
      </c>
      <c r="F8" s="157">
        <f>('Осн. фін. пок.'!E60/'Осн. фін. пок.'!E52)*100</f>
        <v>6.684880085461149</v>
      </c>
      <c r="G8" s="157">
        <f>('Осн. фін. пок.'!F60/'Осн. фін. пок.'!F52)*100</f>
        <v>3.668077712111976</v>
      </c>
      <c r="H8" s="107"/>
    </row>
    <row r="9" spans="1:8" ht="42.75" customHeight="1">
      <c r="A9" s="109" t="s">
        <v>2</v>
      </c>
      <c r="B9" s="7">
        <v>5020</v>
      </c>
      <c r="C9" s="99" t="s">
        <v>77</v>
      </c>
      <c r="D9" s="157">
        <f>('Осн. фін. пок.'!C73/'Осн. фін. пок.'!C113)*100</f>
        <v>-8.804128597002014</v>
      </c>
      <c r="E9" s="157">
        <f>('Осн. фін. пок.'!D73/'Осн. фін. пок.'!D113)*100</f>
        <v>0.015855899796864376</v>
      </c>
      <c r="F9" s="157">
        <f>('Осн. фін. пок.'!E73/'Осн. фін. пок.'!E113)*100</f>
        <v>3.7699806949243206</v>
      </c>
      <c r="G9" s="157">
        <f>('Осн. фін. пок.'!F73/'Осн. фін. пок.'!F113)*100</f>
        <v>0.15507715011518253</v>
      </c>
      <c r="H9" s="107" t="s">
        <v>213</v>
      </c>
    </row>
    <row r="10" spans="1:8" ht="42.75" customHeight="1">
      <c r="A10" s="109" t="s">
        <v>459</v>
      </c>
      <c r="B10" s="7">
        <v>5030</v>
      </c>
      <c r="C10" s="99" t="s">
        <v>77</v>
      </c>
      <c r="D10" s="157">
        <f>('Осн. фін. пок.'!C73/'Осн. фін. пок.'!C119)*100</f>
        <v>-23.675871495051435</v>
      </c>
      <c r="E10" s="157">
        <f>('Осн. фін. пок.'!D73/'Осн. фін. пок.'!D119)*100</f>
        <v>0.042867988150234515</v>
      </c>
      <c r="F10" s="157">
        <f>('Осн. фін. пок.'!E73/'Осн. фін. пок.'!E119)*100</f>
        <v>9.905644733530103</v>
      </c>
      <c r="G10" s="157">
        <f>('Осн. фін. пок.'!F73/'Осн. фін. пок.'!F119)*100</f>
        <v>0.4236581550479608</v>
      </c>
      <c r="H10" s="107"/>
    </row>
    <row r="11" spans="1:8" ht="56.25">
      <c r="A11" s="109" t="s">
        <v>1</v>
      </c>
      <c r="B11" s="7">
        <v>5040</v>
      </c>
      <c r="C11" s="99" t="s">
        <v>77</v>
      </c>
      <c r="D11" s="157">
        <f>('Осн. фін. пок.'!C73/'Осн. фін. пок.'!C52)*100</f>
        <v>-7.862504637260565</v>
      </c>
      <c r="E11" s="157">
        <f>('Осн. фін. пок.'!D73/'Осн. фін. пок.'!D52)*100</f>
        <v>0.010461701173136639</v>
      </c>
      <c r="F11" s="157">
        <f>('Осн. фін. пок.'!E73/'Осн. фін. пок.'!E52)*100</f>
        <v>3.3239963234884167</v>
      </c>
      <c r="G11" s="157">
        <f>('Осн. фін. пок.'!F73/'Осн. фін. пок.'!F52)*100</f>
        <v>0.13070977810889867</v>
      </c>
      <c r="H11" s="107" t="s">
        <v>214</v>
      </c>
    </row>
    <row r="12" spans="1:8" ht="19.5" customHeight="1">
      <c r="A12" s="66" t="s">
        <v>773</v>
      </c>
      <c r="B12" s="7"/>
      <c r="C12" s="100"/>
      <c r="D12" s="108"/>
      <c r="E12" s="108"/>
      <c r="F12" s="108"/>
      <c r="G12" s="108"/>
      <c r="H12" s="107"/>
    </row>
    <row r="13" spans="1:8" ht="56.25">
      <c r="A13" s="98" t="s">
        <v>23</v>
      </c>
      <c r="B13" s="7">
        <v>5100</v>
      </c>
      <c r="C13" s="99"/>
      <c r="D13" s="157">
        <f>('Осн. фін. пок.'!C114+'Осн. фін. пок.'!C115)/'Осн. фін. пок.'!C60</f>
        <v>-7.386718274450089</v>
      </c>
      <c r="E13" s="157">
        <f>('Осн. фін. пок.'!D114+'Осн. фін. пок.'!D115)/'Осн. фін. пок.'!D60</f>
        <v>11.029054984309688</v>
      </c>
      <c r="F13" s="157">
        <f>('Осн. фін. пок.'!E114+'Осн. фін. пок.'!E115)/'Осн. фін. пок.'!E60</f>
        <v>8.169709439775426</v>
      </c>
      <c r="G13" s="157">
        <f>('Осн. фін. пок.'!F114+'Осн. фін. пок.'!F115)/'Осн. фін. пок.'!F60</f>
        <v>14.56738042415183</v>
      </c>
      <c r="H13" s="107"/>
    </row>
    <row r="14" spans="1:8" s="67" customFormat="1" ht="56.25">
      <c r="A14" s="98" t="s">
        <v>656</v>
      </c>
      <c r="B14" s="7">
        <v>5110</v>
      </c>
      <c r="C14" s="99" t="s">
        <v>768</v>
      </c>
      <c r="D14" s="157">
        <f>'Осн. фін. пок.'!C119/('Осн. фін. пок.'!C114+'Осн. фін. пок.'!C115)</f>
        <v>0.5920038194149232</v>
      </c>
      <c r="E14" s="157">
        <f>'Осн. фін. пок.'!D119/('Осн. фін. пок.'!D114+'Осн. фін. пок.'!D115)</f>
        <v>0.586992680462283</v>
      </c>
      <c r="F14" s="157">
        <f>'Осн. фін. пок.'!E119/('Осн. фін. пок.'!E114+'Осн. фін. пок.'!E115)</f>
        <v>0.6144372754445956</v>
      </c>
      <c r="G14" s="157">
        <f>'Осн. фін. пок.'!F119/('Осн. фін. пок.'!F114+'Осн. фін. пок.'!F115)</f>
        <v>0.5773943326855747</v>
      </c>
      <c r="H14" s="107" t="s">
        <v>215</v>
      </c>
    </row>
    <row r="15" spans="1:8" s="67" customFormat="1" ht="56.25">
      <c r="A15" s="98" t="s">
        <v>657</v>
      </c>
      <c r="B15" s="7">
        <v>5120</v>
      </c>
      <c r="C15" s="99" t="s">
        <v>768</v>
      </c>
      <c r="D15" s="157">
        <f>'Осн. фін. пок.'!C111/'Осн. фін. пок.'!C115</f>
        <v>0.691364413235167</v>
      </c>
      <c r="E15" s="157">
        <f>'Осн. фін. пок.'!D111/'Осн. фін. пок.'!D115</f>
        <v>0.5704255181042653</v>
      </c>
      <c r="F15" s="157">
        <f>'Осн. фін. пок.'!E111/'Осн. фін. пок.'!E115</f>
        <v>0.8263674094340032</v>
      </c>
      <c r="G15" s="157">
        <f>'Осн. фін. пок.'!F111/'Осн. фін. пок.'!F115</f>
        <v>0.9412026205689115</v>
      </c>
      <c r="H15" s="107" t="s">
        <v>111</v>
      </c>
    </row>
    <row r="16" spans="1:8" ht="19.5" customHeight="1">
      <c r="A16" s="66" t="s">
        <v>772</v>
      </c>
      <c r="B16" s="7"/>
      <c r="C16" s="99"/>
      <c r="D16" s="108"/>
      <c r="E16" s="108"/>
      <c r="F16" s="108"/>
      <c r="G16" s="108"/>
      <c r="H16" s="107"/>
    </row>
    <row r="17" spans="1:8" ht="42.75" customHeight="1">
      <c r="A17" s="98" t="s">
        <v>525</v>
      </c>
      <c r="B17" s="7">
        <v>5200</v>
      </c>
      <c r="C17" s="99"/>
      <c r="D17" s="157">
        <f>'IV. Кап. інвестиції'!C6/'I. Фін результат'!C172</f>
        <v>1.2170206861377375</v>
      </c>
      <c r="E17" s="157">
        <f>'IV. Кап. інвестиції'!D6/'I. Фін результат'!D172</f>
        <v>0.3098932508895759</v>
      </c>
      <c r="F17" s="157">
        <f>'IV. Кап. інвестиції'!E6/'I. Фін результат'!E172</f>
        <v>0.36368660822877985</v>
      </c>
      <c r="G17" s="157">
        <f>'IV. Кап. інвестиції'!F6/'I. Фін результат'!F172</f>
        <v>5.167030783661636</v>
      </c>
      <c r="H17" s="107"/>
    </row>
    <row r="18" spans="1:8" ht="75">
      <c r="A18" s="98" t="s">
        <v>95</v>
      </c>
      <c r="B18" s="7">
        <v>5210</v>
      </c>
      <c r="C18" s="99"/>
      <c r="D18" s="157">
        <f>'Осн. фін. пок.'!C99/'Осн. фін. пок.'!C52</f>
        <v>0.047623051763567806</v>
      </c>
      <c r="E18" s="157">
        <f>'Осн. фін. пок.'!D99/'Осн. фін. пок.'!D52</f>
        <v>0.009935693851582241</v>
      </c>
      <c r="F18" s="157">
        <f>'Осн. фін. пок.'!E99/'Осн. фін. пок.'!E52</f>
        <v>0.010428108967134975</v>
      </c>
      <c r="G18" s="157">
        <f>'Осн. фін. пок.'!F99/'Осн. фін. пок.'!F52</f>
        <v>0.16688306375776685</v>
      </c>
      <c r="H18" s="107"/>
    </row>
    <row r="19" spans="1:8" ht="42.75" customHeight="1">
      <c r="A19" s="98" t="s">
        <v>96</v>
      </c>
      <c r="B19" s="7">
        <v>5220</v>
      </c>
      <c r="C19" s="99" t="s">
        <v>651</v>
      </c>
      <c r="D19" s="157">
        <f>'Осн. фін. пок.'!C110/'Осн. фін. пок.'!C109</f>
        <v>0.3047799393122118</v>
      </c>
      <c r="E19" s="157">
        <f>'Осн. фін. пок.'!D110/'Осн. фін. пок.'!D109</f>
        <v>0.2999999605739176</v>
      </c>
      <c r="F19" s="157">
        <f>'Осн. фін. пок.'!E110/'Осн. фін. пок.'!E109</f>
        <v>0.300000019943508</v>
      </c>
      <c r="G19" s="157">
        <f>'Осн. фін. пок.'!F110/'Осн. фін. пок.'!F109</f>
        <v>0.3047800123348168</v>
      </c>
      <c r="H19" s="107" t="s">
        <v>121</v>
      </c>
    </row>
    <row r="20" spans="1:8" ht="19.5" customHeight="1">
      <c r="A20" s="66" t="s">
        <v>389</v>
      </c>
      <c r="B20" s="7"/>
      <c r="C20" s="99"/>
      <c r="D20" s="108"/>
      <c r="E20" s="108"/>
      <c r="F20" s="108"/>
      <c r="G20" s="108"/>
      <c r="H20" s="107"/>
    </row>
    <row r="21" spans="1:8" ht="75">
      <c r="A21" s="109" t="s">
        <v>26</v>
      </c>
      <c r="B21" s="7">
        <v>5300</v>
      </c>
      <c r="C21" s="99"/>
      <c r="D21" s="108"/>
      <c r="E21" s="108"/>
      <c r="F21" s="108"/>
      <c r="G21" s="108"/>
      <c r="H21" s="107"/>
    </row>
    <row r="22" ht="19.5" customHeight="1"/>
    <row r="23" ht="19.5" customHeight="1"/>
    <row r="24" ht="19.5" customHeight="1"/>
    <row r="25" spans="1:8" s="3" customFormat="1" ht="45" customHeight="1">
      <c r="A25" s="60" t="str">
        <f>'IV. Кап. інвестиції'!A16</f>
        <v>Генеральний директор АТ "Укрпошта"</v>
      </c>
      <c r="B25" s="60"/>
      <c r="C25" s="1"/>
      <c r="D25" s="267" t="s">
        <v>681</v>
      </c>
      <c r="E25" s="268"/>
      <c r="F25" s="268"/>
      <c r="G25" s="268"/>
      <c r="H25" s="22" t="str">
        <f>'IV. Кап. інвестиції'!H16:J16</f>
        <v>І.Ю. Смілянський</v>
      </c>
    </row>
    <row r="26" spans="1:10" s="2" customFormat="1" ht="19.5" customHeight="1">
      <c r="A26" s="186" t="s">
        <v>439</v>
      </c>
      <c r="B26" s="191"/>
      <c r="C26" s="188"/>
      <c r="D26" s="265" t="s">
        <v>505</v>
      </c>
      <c r="E26" s="265"/>
      <c r="F26" s="265"/>
      <c r="G26" s="265"/>
      <c r="H26" s="190" t="s">
        <v>440</v>
      </c>
      <c r="I26" s="64"/>
      <c r="J26" s="64"/>
    </row>
  </sheetData>
  <sheetProtection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rintOptions/>
  <pageMargins left="0.7874015748031497" right="0.5905511811023623" top="0.7874015748031497" bottom="0.7874015748031497" header="0.4724409448818898" footer="0.31496062992125984"/>
  <pageSetup horizontalDpi="600" verticalDpi="600" orientation="landscape" paperSize="9" scale="42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F14:G14 G17:G18 E15:G15 F10:G10 G13 G11 F9:G9 E11:F13 G7:G8 D7:D19 G16 E7:F8 E16:F18 G12 F19:G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3"/>
  </sheetPr>
  <dimension ref="A1:O132"/>
  <sheetViews>
    <sheetView view="pageBreakPreview" zoomScale="75" zoomScaleNormal="60" zoomScaleSheetLayoutView="75" zoomScalePageLayoutView="0" workbookViewId="0" topLeftCell="A1">
      <selection activeCell="H14" sqref="H14:I14"/>
    </sheetView>
  </sheetViews>
  <sheetFormatPr defaultColWidth="9.00390625" defaultRowHeight="12.75"/>
  <cols>
    <col min="1" max="1" width="47.125" style="2" customWidth="1"/>
    <col min="2" max="2" width="18.25390625" style="222" customWidth="1"/>
    <col min="3" max="3" width="20.125" style="2" customWidth="1"/>
    <col min="4" max="4" width="16.125" style="2" customWidth="1"/>
    <col min="5" max="5" width="15.375" style="2" customWidth="1"/>
    <col min="6" max="6" width="16.625" style="2" customWidth="1"/>
    <col min="7" max="7" width="15.25390625" style="2" customWidth="1"/>
    <col min="8" max="8" width="16.625" style="2" customWidth="1"/>
    <col min="9" max="9" width="16.125" style="2" customWidth="1"/>
    <col min="10" max="10" width="16.375" style="2" customWidth="1"/>
    <col min="11" max="11" width="16.625" style="2" customWidth="1"/>
    <col min="12" max="12" width="16.875" style="2" customWidth="1"/>
    <col min="13" max="15" width="15.375" style="2" customWidth="1"/>
    <col min="16" max="16384" width="9.125" style="2" customWidth="1"/>
  </cols>
  <sheetData>
    <row r="1" spans="1:15" ht="18.75">
      <c r="A1" s="302" t="s">
        <v>617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8.75">
      <c r="A2" s="302" t="s">
        <v>235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8.75">
      <c r="A3" s="252" t="s">
        <v>447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19.5" customHeight="1">
      <c r="A4" s="303" t="s">
        <v>618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" ht="21.75" customHeight="1">
      <c r="A5" s="304" t="s">
        <v>619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0.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ht="90" customHeight="1">
      <c r="A7" s="305" t="s">
        <v>272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15" ht="10.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s="3" customFormat="1" ht="40.5" customHeight="1">
      <c r="A9" s="274" t="s">
        <v>442</v>
      </c>
      <c r="B9" s="274"/>
      <c r="C9" s="274"/>
      <c r="D9" s="275" t="s">
        <v>330</v>
      </c>
      <c r="E9" s="275"/>
      <c r="F9" s="275" t="s">
        <v>234</v>
      </c>
      <c r="G9" s="275"/>
      <c r="H9" s="275" t="s">
        <v>327</v>
      </c>
      <c r="I9" s="275"/>
      <c r="J9" s="275" t="s">
        <v>329</v>
      </c>
      <c r="K9" s="275"/>
      <c r="L9" s="275" t="s">
        <v>620</v>
      </c>
      <c r="M9" s="275"/>
      <c r="N9" s="275" t="s">
        <v>241</v>
      </c>
      <c r="O9" s="275"/>
    </row>
    <row r="10" spans="1:15" s="3" customFormat="1" ht="18" customHeight="1">
      <c r="A10" s="274">
        <v>1</v>
      </c>
      <c r="B10" s="274"/>
      <c r="C10" s="274"/>
      <c r="D10" s="275">
        <v>2</v>
      </c>
      <c r="E10" s="275"/>
      <c r="F10" s="275">
        <v>3</v>
      </c>
      <c r="G10" s="275"/>
      <c r="H10" s="246">
        <v>4</v>
      </c>
      <c r="I10" s="248"/>
      <c r="J10" s="275">
        <v>5</v>
      </c>
      <c r="K10" s="275"/>
      <c r="L10" s="275">
        <v>6</v>
      </c>
      <c r="M10" s="275"/>
      <c r="N10" s="275">
        <v>7</v>
      </c>
      <c r="O10" s="275"/>
    </row>
    <row r="11" spans="1:15" s="3" customFormat="1" ht="60" customHeight="1">
      <c r="A11" s="278" t="s">
        <v>361</v>
      </c>
      <c r="B11" s="279"/>
      <c r="C11" s="280"/>
      <c r="D11" s="314">
        <v>70580</v>
      </c>
      <c r="E11" s="315"/>
      <c r="F11" s="314">
        <v>67057</v>
      </c>
      <c r="G11" s="315"/>
      <c r="H11" s="314">
        <v>66692</v>
      </c>
      <c r="I11" s="315"/>
      <c r="J11" s="314">
        <v>66692</v>
      </c>
      <c r="K11" s="315"/>
      <c r="L11" s="308">
        <v>100</v>
      </c>
      <c r="M11" s="309"/>
      <c r="N11" s="308">
        <v>94.49135732502126</v>
      </c>
      <c r="O11" s="309"/>
    </row>
    <row r="12" spans="1:15" s="3" customFormat="1" ht="19.5" customHeight="1">
      <c r="A12" s="312" t="s">
        <v>313</v>
      </c>
      <c r="B12" s="242"/>
      <c r="C12" s="313"/>
      <c r="D12" s="310">
        <v>0</v>
      </c>
      <c r="E12" s="311"/>
      <c r="F12" s="310">
        <v>7</v>
      </c>
      <c r="G12" s="311"/>
      <c r="H12" s="310">
        <v>7</v>
      </c>
      <c r="I12" s="311"/>
      <c r="J12" s="310">
        <v>7</v>
      </c>
      <c r="K12" s="311"/>
      <c r="L12" s="306">
        <v>100</v>
      </c>
      <c r="M12" s="307"/>
      <c r="N12" s="306">
        <v>0</v>
      </c>
      <c r="O12" s="307"/>
    </row>
    <row r="13" spans="1:15" s="3" customFormat="1" ht="19.5" customHeight="1">
      <c r="A13" s="312" t="s">
        <v>314</v>
      </c>
      <c r="B13" s="242" t="s">
        <v>314</v>
      </c>
      <c r="C13" s="313" t="s">
        <v>314</v>
      </c>
      <c r="D13" s="310">
        <v>0</v>
      </c>
      <c r="E13" s="311"/>
      <c r="F13" s="310">
        <v>0</v>
      </c>
      <c r="G13" s="311"/>
      <c r="H13" s="310">
        <v>0</v>
      </c>
      <c r="I13" s="311"/>
      <c r="J13" s="310">
        <v>0</v>
      </c>
      <c r="K13" s="311"/>
      <c r="L13" s="306">
        <v>0</v>
      </c>
      <c r="M13" s="307"/>
      <c r="N13" s="306">
        <v>0</v>
      </c>
      <c r="O13" s="307"/>
    </row>
    <row r="14" spans="1:15" s="3" customFormat="1" ht="19.5" customHeight="1">
      <c r="A14" s="312" t="s">
        <v>315</v>
      </c>
      <c r="B14" s="242" t="s">
        <v>315</v>
      </c>
      <c r="C14" s="313" t="s">
        <v>315</v>
      </c>
      <c r="D14" s="310">
        <v>1</v>
      </c>
      <c r="E14" s="311"/>
      <c r="F14" s="310">
        <v>1</v>
      </c>
      <c r="G14" s="311"/>
      <c r="H14" s="310">
        <v>1</v>
      </c>
      <c r="I14" s="311"/>
      <c r="J14" s="310">
        <v>1</v>
      </c>
      <c r="K14" s="311"/>
      <c r="L14" s="306">
        <v>100</v>
      </c>
      <c r="M14" s="307"/>
      <c r="N14" s="306">
        <v>100</v>
      </c>
      <c r="O14" s="307"/>
    </row>
    <row r="15" spans="1:15" s="3" customFormat="1" ht="19.5" customHeight="1">
      <c r="A15" s="312" t="s">
        <v>47</v>
      </c>
      <c r="B15" s="242"/>
      <c r="C15" s="313"/>
      <c r="D15" s="310">
        <v>6021</v>
      </c>
      <c r="E15" s="311"/>
      <c r="F15" s="310">
        <v>5569</v>
      </c>
      <c r="G15" s="311"/>
      <c r="H15" s="310">
        <v>5234</v>
      </c>
      <c r="I15" s="311"/>
      <c r="J15" s="310">
        <v>5234</v>
      </c>
      <c r="K15" s="311"/>
      <c r="L15" s="306">
        <v>100</v>
      </c>
      <c r="M15" s="307"/>
      <c r="N15" s="306">
        <v>86.92908154791563</v>
      </c>
      <c r="O15" s="307"/>
    </row>
    <row r="16" spans="1:15" s="3" customFormat="1" ht="19.5" customHeight="1">
      <c r="A16" s="312" t="s">
        <v>441</v>
      </c>
      <c r="B16" s="242"/>
      <c r="C16" s="313"/>
      <c r="D16" s="310">
        <v>64558</v>
      </c>
      <c r="E16" s="311"/>
      <c r="F16" s="310">
        <v>61480</v>
      </c>
      <c r="G16" s="311"/>
      <c r="H16" s="310">
        <v>61450</v>
      </c>
      <c r="I16" s="311"/>
      <c r="J16" s="310">
        <v>61450</v>
      </c>
      <c r="K16" s="311"/>
      <c r="L16" s="306">
        <v>100</v>
      </c>
      <c r="M16" s="307"/>
      <c r="N16" s="306">
        <v>95.18572446482233</v>
      </c>
      <c r="O16" s="307"/>
    </row>
    <row r="17" spans="1:15" s="3" customFormat="1" ht="18.75">
      <c r="A17" s="278" t="s">
        <v>621</v>
      </c>
      <c r="B17" s="279"/>
      <c r="C17" s="280"/>
      <c r="D17" s="314">
        <v>4149499</v>
      </c>
      <c r="E17" s="315"/>
      <c r="F17" s="314">
        <v>4568808</v>
      </c>
      <c r="G17" s="315"/>
      <c r="H17" s="314">
        <v>4669822</v>
      </c>
      <c r="I17" s="315"/>
      <c r="J17" s="314">
        <v>5445350</v>
      </c>
      <c r="K17" s="315"/>
      <c r="L17" s="308">
        <v>116.60722828407593</v>
      </c>
      <c r="M17" s="309"/>
      <c r="N17" s="308">
        <v>131.22909536789865</v>
      </c>
      <c r="O17" s="309"/>
    </row>
    <row r="18" spans="1:15" s="3" customFormat="1" ht="19.5" customHeight="1">
      <c r="A18" s="312" t="s">
        <v>313</v>
      </c>
      <c r="B18" s="242"/>
      <c r="C18" s="313"/>
      <c r="D18" s="310">
        <v>0</v>
      </c>
      <c r="E18" s="311"/>
      <c r="F18" s="310">
        <v>10823</v>
      </c>
      <c r="G18" s="311"/>
      <c r="H18" s="310">
        <v>10823</v>
      </c>
      <c r="I18" s="311"/>
      <c r="J18" s="310">
        <v>10823</v>
      </c>
      <c r="K18" s="311"/>
      <c r="L18" s="306">
        <v>100</v>
      </c>
      <c r="M18" s="307"/>
      <c r="N18" s="306">
        <v>0</v>
      </c>
      <c r="O18" s="307"/>
    </row>
    <row r="19" spans="1:15" s="3" customFormat="1" ht="19.5" customHeight="1">
      <c r="A19" s="312" t="s">
        <v>314</v>
      </c>
      <c r="B19" s="242" t="s">
        <v>314</v>
      </c>
      <c r="C19" s="313" t="s">
        <v>314</v>
      </c>
      <c r="D19" s="310">
        <v>0</v>
      </c>
      <c r="E19" s="311"/>
      <c r="F19" s="310">
        <v>0</v>
      </c>
      <c r="G19" s="311"/>
      <c r="H19" s="310">
        <v>0</v>
      </c>
      <c r="I19" s="311"/>
      <c r="J19" s="310">
        <v>0</v>
      </c>
      <c r="K19" s="311"/>
      <c r="L19" s="306">
        <v>0</v>
      </c>
      <c r="M19" s="307"/>
      <c r="N19" s="306">
        <v>0</v>
      </c>
      <c r="O19" s="307"/>
    </row>
    <row r="20" spans="1:15" s="3" customFormat="1" ht="19.5" customHeight="1">
      <c r="A20" s="312" t="s">
        <v>315</v>
      </c>
      <c r="B20" s="242" t="s">
        <v>315</v>
      </c>
      <c r="C20" s="313" t="s">
        <v>315</v>
      </c>
      <c r="D20" s="310">
        <v>6863.6</v>
      </c>
      <c r="E20" s="311"/>
      <c r="F20" s="310">
        <v>17132</v>
      </c>
      <c r="G20" s="311"/>
      <c r="H20" s="310">
        <v>17132</v>
      </c>
      <c r="I20" s="311"/>
      <c r="J20" s="310">
        <v>22402</v>
      </c>
      <c r="K20" s="311"/>
      <c r="L20" s="306">
        <v>130.76114872752746</v>
      </c>
      <c r="M20" s="307"/>
      <c r="N20" s="306">
        <v>326.38848417739956</v>
      </c>
      <c r="O20" s="307"/>
    </row>
    <row r="21" spans="1:15" s="3" customFormat="1" ht="19.5" customHeight="1">
      <c r="A21" s="312" t="s">
        <v>47</v>
      </c>
      <c r="B21" s="242"/>
      <c r="C21" s="313"/>
      <c r="D21" s="310">
        <v>810530.3</v>
      </c>
      <c r="E21" s="311"/>
      <c r="F21" s="310">
        <v>855314</v>
      </c>
      <c r="G21" s="311"/>
      <c r="H21" s="310">
        <v>910522</v>
      </c>
      <c r="I21" s="311"/>
      <c r="J21" s="310">
        <v>1031817</v>
      </c>
      <c r="K21" s="311"/>
      <c r="L21" s="306">
        <v>113.32147932724305</v>
      </c>
      <c r="M21" s="307"/>
      <c r="N21" s="306">
        <v>127.30147164146732</v>
      </c>
      <c r="O21" s="307"/>
    </row>
    <row r="22" spans="1:15" s="3" customFormat="1" ht="19.5" customHeight="1">
      <c r="A22" s="312" t="s">
        <v>441</v>
      </c>
      <c r="B22" s="242"/>
      <c r="C22" s="313"/>
      <c r="D22" s="310">
        <v>3332105.1</v>
      </c>
      <c r="E22" s="311"/>
      <c r="F22" s="310">
        <v>3685539</v>
      </c>
      <c r="G22" s="311"/>
      <c r="H22" s="310">
        <v>3731345</v>
      </c>
      <c r="I22" s="311"/>
      <c r="J22" s="310">
        <v>4380308</v>
      </c>
      <c r="K22" s="311"/>
      <c r="L22" s="306">
        <v>117.39220039958782</v>
      </c>
      <c r="M22" s="307"/>
      <c r="N22" s="306">
        <v>131.4576782106903</v>
      </c>
      <c r="O22" s="307"/>
    </row>
    <row r="23" spans="1:15" s="3" customFormat="1" ht="19.5" customHeight="1">
      <c r="A23" s="278" t="s">
        <v>622</v>
      </c>
      <c r="B23" s="279"/>
      <c r="C23" s="280"/>
      <c r="D23" s="314">
        <v>4282103</v>
      </c>
      <c r="E23" s="315"/>
      <c r="F23" s="314">
        <v>4708275</v>
      </c>
      <c r="G23" s="315"/>
      <c r="H23" s="314">
        <v>4812251.90211</v>
      </c>
      <c r="I23" s="315"/>
      <c r="J23" s="314">
        <v>5540132</v>
      </c>
      <c r="K23" s="315"/>
      <c r="L23" s="308">
        <v>115.12556102000502</v>
      </c>
      <c r="M23" s="309"/>
      <c r="N23" s="308">
        <v>129.37876552712535</v>
      </c>
      <c r="O23" s="309"/>
    </row>
    <row r="24" spans="1:15" s="3" customFormat="1" ht="19.5" customHeight="1">
      <c r="A24" s="312" t="s">
        <v>313</v>
      </c>
      <c r="B24" s="242"/>
      <c r="C24" s="313"/>
      <c r="D24" s="310">
        <v>0</v>
      </c>
      <c r="E24" s="311"/>
      <c r="F24" s="310">
        <v>10823</v>
      </c>
      <c r="G24" s="311"/>
      <c r="H24" s="310">
        <v>10823</v>
      </c>
      <c r="I24" s="311"/>
      <c r="J24" s="310">
        <v>10823</v>
      </c>
      <c r="K24" s="311"/>
      <c r="L24" s="306">
        <v>100</v>
      </c>
      <c r="M24" s="307"/>
      <c r="N24" s="306">
        <v>0</v>
      </c>
      <c r="O24" s="307"/>
    </row>
    <row r="25" spans="1:15" s="3" customFormat="1" ht="19.5" customHeight="1">
      <c r="A25" s="312" t="s">
        <v>314</v>
      </c>
      <c r="B25" s="242" t="s">
        <v>314</v>
      </c>
      <c r="C25" s="313" t="s">
        <v>314</v>
      </c>
      <c r="D25" s="310">
        <v>0</v>
      </c>
      <c r="E25" s="311"/>
      <c r="F25" s="310">
        <v>0</v>
      </c>
      <c r="G25" s="311"/>
      <c r="H25" s="310">
        <v>0</v>
      </c>
      <c r="I25" s="311"/>
      <c r="J25" s="310">
        <v>0</v>
      </c>
      <c r="K25" s="311"/>
      <c r="L25" s="306">
        <v>0</v>
      </c>
      <c r="M25" s="307"/>
      <c r="N25" s="306">
        <v>0</v>
      </c>
      <c r="O25" s="307"/>
    </row>
    <row r="26" spans="1:15" s="3" customFormat="1" ht="19.5" customHeight="1">
      <c r="A26" s="312" t="s">
        <v>315</v>
      </c>
      <c r="B26" s="242" t="s">
        <v>315</v>
      </c>
      <c r="C26" s="313" t="s">
        <v>315</v>
      </c>
      <c r="D26" s="310">
        <v>6863.6</v>
      </c>
      <c r="E26" s="311"/>
      <c r="F26" s="310">
        <v>17132</v>
      </c>
      <c r="G26" s="311"/>
      <c r="H26" s="310">
        <v>17132</v>
      </c>
      <c r="I26" s="311"/>
      <c r="J26" s="310">
        <v>22401.7</v>
      </c>
      <c r="K26" s="311"/>
      <c r="L26" s="306">
        <v>130.7593976184917</v>
      </c>
      <c r="M26" s="307"/>
      <c r="N26" s="306">
        <v>326.38411329331547</v>
      </c>
      <c r="O26" s="307"/>
    </row>
    <row r="27" spans="1:15" s="3" customFormat="1" ht="19.5" customHeight="1">
      <c r="A27" s="312" t="s">
        <v>47</v>
      </c>
      <c r="B27" s="242"/>
      <c r="C27" s="313"/>
      <c r="D27" s="310">
        <v>814097.3</v>
      </c>
      <c r="E27" s="311"/>
      <c r="F27" s="310">
        <v>870719</v>
      </c>
      <c r="G27" s="311"/>
      <c r="H27" s="310">
        <v>938292</v>
      </c>
      <c r="I27" s="311"/>
      <c r="J27" s="310">
        <v>1059428</v>
      </c>
      <c r="K27" s="311"/>
      <c r="L27" s="306">
        <v>112.91026673999139</v>
      </c>
      <c r="M27" s="307"/>
      <c r="N27" s="306">
        <v>130.13530446544902</v>
      </c>
      <c r="O27" s="307"/>
    </row>
    <row r="28" spans="1:15" s="3" customFormat="1" ht="19.5" customHeight="1">
      <c r="A28" s="312" t="s">
        <v>441</v>
      </c>
      <c r="B28" s="242"/>
      <c r="C28" s="313"/>
      <c r="D28" s="310">
        <v>3461142.1</v>
      </c>
      <c r="E28" s="311"/>
      <c r="F28" s="310">
        <v>3809601</v>
      </c>
      <c r="G28" s="311"/>
      <c r="H28" s="310">
        <v>3846005</v>
      </c>
      <c r="I28" s="311"/>
      <c r="J28" s="310">
        <v>4447479.3</v>
      </c>
      <c r="K28" s="311"/>
      <c r="L28" s="306">
        <v>115.63893702686295</v>
      </c>
      <c r="M28" s="307"/>
      <c r="N28" s="306">
        <v>128.49744886232784</v>
      </c>
      <c r="O28" s="307"/>
    </row>
    <row r="29" spans="1:15" s="3" customFormat="1" ht="39" customHeight="1">
      <c r="A29" s="278" t="s">
        <v>623</v>
      </c>
      <c r="B29" s="279"/>
      <c r="C29" s="280"/>
      <c r="D29" s="316">
        <v>5055.850335316898</v>
      </c>
      <c r="E29" s="317"/>
      <c r="F29" s="316">
        <v>5851.085643556974</v>
      </c>
      <c r="G29" s="317"/>
      <c r="H29" s="316">
        <v>6013.02992626552</v>
      </c>
      <c r="I29" s="317"/>
      <c r="J29" s="316">
        <v>6922.534436913973</v>
      </c>
      <c r="K29" s="317"/>
      <c r="L29" s="308">
        <v>115.125561020005</v>
      </c>
      <c r="M29" s="309"/>
      <c r="N29" s="308">
        <v>136.92126898135467</v>
      </c>
      <c r="O29" s="309"/>
    </row>
    <row r="30" spans="1:15" s="3" customFormat="1" ht="19.5" customHeight="1">
      <c r="A30" s="312" t="s">
        <v>313</v>
      </c>
      <c r="B30" s="242"/>
      <c r="C30" s="313"/>
      <c r="D30" s="318">
        <v>0</v>
      </c>
      <c r="E30" s="319"/>
      <c r="F30" s="318">
        <v>128845.2380952381</v>
      </c>
      <c r="G30" s="319"/>
      <c r="H30" s="318">
        <v>128845.2380952381</v>
      </c>
      <c r="I30" s="319"/>
      <c r="J30" s="318">
        <v>128845.2380952381</v>
      </c>
      <c r="K30" s="319"/>
      <c r="L30" s="306">
        <v>100</v>
      </c>
      <c r="M30" s="307"/>
      <c r="N30" s="306">
        <v>0</v>
      </c>
      <c r="O30" s="307"/>
    </row>
    <row r="31" spans="1:15" s="3" customFormat="1" ht="19.5" customHeight="1">
      <c r="A31" s="312" t="s">
        <v>314</v>
      </c>
      <c r="B31" s="242" t="s">
        <v>314</v>
      </c>
      <c r="C31" s="313" t="s">
        <v>314</v>
      </c>
      <c r="D31" s="318">
        <v>0</v>
      </c>
      <c r="E31" s="319"/>
      <c r="F31" s="318">
        <v>0</v>
      </c>
      <c r="G31" s="319"/>
      <c r="H31" s="318">
        <v>0</v>
      </c>
      <c r="I31" s="319"/>
      <c r="J31" s="318">
        <v>0</v>
      </c>
      <c r="K31" s="319"/>
      <c r="L31" s="306"/>
      <c r="M31" s="307"/>
      <c r="N31" s="306">
        <v>0</v>
      </c>
      <c r="O31" s="307"/>
    </row>
    <row r="32" spans="1:15" s="3" customFormat="1" ht="19.5" customHeight="1">
      <c r="A32" s="323" t="s">
        <v>624</v>
      </c>
      <c r="B32" s="324"/>
      <c r="C32" s="325"/>
      <c r="D32" s="318">
        <v>571966.6666666667</v>
      </c>
      <c r="E32" s="319"/>
      <c r="F32" s="318">
        <v>1427666.6666666667</v>
      </c>
      <c r="G32" s="319"/>
      <c r="H32" s="318">
        <v>1427666.6666666667</v>
      </c>
      <c r="I32" s="319"/>
      <c r="J32" s="318">
        <v>1866808.3333333335</v>
      </c>
      <c r="K32" s="319"/>
      <c r="L32" s="306">
        <v>130.7593976184917</v>
      </c>
      <c r="M32" s="307"/>
      <c r="N32" s="306">
        <v>326.38411329331547</v>
      </c>
      <c r="O32" s="307"/>
    </row>
    <row r="33" spans="1:15" s="3" customFormat="1" ht="19.5" customHeight="1">
      <c r="A33" s="320" t="s">
        <v>625</v>
      </c>
      <c r="B33" s="321"/>
      <c r="C33" s="322"/>
      <c r="D33" s="318">
        <v>348208.3</v>
      </c>
      <c r="E33" s="319"/>
      <c r="F33" s="318">
        <v>744600</v>
      </c>
      <c r="G33" s="319"/>
      <c r="H33" s="318">
        <v>620979.6</v>
      </c>
      <c r="I33" s="319"/>
      <c r="J33" s="318">
        <v>716463.3</v>
      </c>
      <c r="K33" s="319"/>
      <c r="L33" s="306">
        <v>115.3763022166912</v>
      </c>
      <c r="M33" s="307"/>
      <c r="N33" s="306">
        <v>205.75709998871366</v>
      </c>
      <c r="O33" s="307"/>
    </row>
    <row r="34" spans="1:15" s="3" customFormat="1" ht="19.5" customHeight="1">
      <c r="A34" s="320" t="s">
        <v>626</v>
      </c>
      <c r="B34" s="321"/>
      <c r="C34" s="322"/>
      <c r="D34" s="318">
        <v>0</v>
      </c>
      <c r="E34" s="319"/>
      <c r="F34" s="318">
        <v>340093.7</v>
      </c>
      <c r="G34" s="319"/>
      <c r="H34" s="318">
        <v>385262.8</v>
      </c>
      <c r="I34" s="319"/>
      <c r="J34" s="318">
        <v>693843</v>
      </c>
      <c r="K34" s="319"/>
      <c r="L34" s="306">
        <v>0</v>
      </c>
      <c r="M34" s="307"/>
      <c r="N34" s="306">
        <v>0</v>
      </c>
      <c r="O34" s="307"/>
    </row>
    <row r="35" spans="1:15" s="3" customFormat="1" ht="19.5" customHeight="1">
      <c r="A35" s="320" t="s">
        <v>627</v>
      </c>
      <c r="B35" s="321"/>
      <c r="C35" s="322"/>
      <c r="D35" s="318">
        <v>223758.4</v>
      </c>
      <c r="E35" s="319"/>
      <c r="F35" s="318">
        <v>342973</v>
      </c>
      <c r="G35" s="319"/>
      <c r="H35" s="318">
        <v>421424.3</v>
      </c>
      <c r="I35" s="319"/>
      <c r="J35" s="318">
        <v>456502</v>
      </c>
      <c r="K35" s="319"/>
      <c r="L35" s="306">
        <v>108.32360639858689</v>
      </c>
      <c r="M35" s="307"/>
      <c r="N35" s="306">
        <v>204.01558109103394</v>
      </c>
      <c r="O35" s="307"/>
    </row>
    <row r="36" spans="1:15" s="3" customFormat="1" ht="19.5" customHeight="1">
      <c r="A36" s="312" t="s">
        <v>47</v>
      </c>
      <c r="B36" s="242"/>
      <c r="C36" s="313"/>
      <c r="D36" s="318">
        <v>11267.47079665615</v>
      </c>
      <c r="E36" s="319"/>
      <c r="F36" s="318">
        <v>13029.254204824327</v>
      </c>
      <c r="G36" s="319"/>
      <c r="H36" s="318">
        <v>14939.052350019105</v>
      </c>
      <c r="I36" s="319"/>
      <c r="J36" s="318">
        <v>16867.723856833523</v>
      </c>
      <c r="K36" s="319"/>
      <c r="L36" s="306">
        <v>112.91026673999139</v>
      </c>
      <c r="M36" s="307"/>
      <c r="N36" s="306">
        <v>149.7028406928675</v>
      </c>
      <c r="O36" s="307"/>
    </row>
    <row r="37" spans="1:15" s="3" customFormat="1" ht="20.25" customHeight="1">
      <c r="A37" s="312" t="s">
        <v>441</v>
      </c>
      <c r="B37" s="242"/>
      <c r="C37" s="313"/>
      <c r="D37" s="318">
        <v>4467.742314404618</v>
      </c>
      <c r="E37" s="319"/>
      <c r="F37" s="318">
        <v>5163.740240728692</v>
      </c>
      <c r="G37" s="319"/>
      <c r="H37" s="318">
        <v>5215.629237862761</v>
      </c>
      <c r="I37" s="319"/>
      <c r="J37" s="318">
        <v>6031.29820992677</v>
      </c>
      <c r="K37" s="319"/>
      <c r="L37" s="306">
        <v>115.63893702686295</v>
      </c>
      <c r="M37" s="307"/>
      <c r="N37" s="306">
        <v>134.99655498216697</v>
      </c>
      <c r="O37" s="307"/>
    </row>
    <row r="38" spans="1:15" ht="10.5" customHeight="1">
      <c r="A38" s="220"/>
      <c r="B38" s="220"/>
      <c r="C38" s="220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</row>
    <row r="39" spans="1:15" ht="19.5" customHeight="1">
      <c r="A39" s="328" t="s">
        <v>628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  <row r="40" spans="1:9" ht="15" customHeight="1">
      <c r="A40" s="221"/>
      <c r="B40" s="221"/>
      <c r="C40" s="221"/>
      <c r="D40" s="221"/>
      <c r="E40" s="221"/>
      <c r="F40" s="221"/>
      <c r="G40" s="221"/>
      <c r="H40" s="221"/>
      <c r="I40" s="221"/>
    </row>
    <row r="41" spans="1:15" ht="21.75" customHeight="1">
      <c r="A41" s="304" t="s">
        <v>629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</row>
    <row r="42" ht="10.5" customHeight="1"/>
    <row r="43" spans="1:15" ht="60" customHeight="1">
      <c r="A43" s="223" t="s">
        <v>630</v>
      </c>
      <c r="B43" s="326" t="s">
        <v>631</v>
      </c>
      <c r="C43" s="327"/>
      <c r="D43" s="327"/>
      <c r="E43" s="327"/>
      <c r="F43" s="274" t="s">
        <v>632</v>
      </c>
      <c r="G43" s="274"/>
      <c r="H43" s="274"/>
      <c r="I43" s="274"/>
      <c r="J43" s="274"/>
      <c r="K43" s="274"/>
      <c r="L43" s="274"/>
      <c r="M43" s="274"/>
      <c r="N43" s="274"/>
      <c r="O43" s="274"/>
    </row>
    <row r="44" spans="1:15" ht="18" customHeight="1">
      <c r="A44" s="223">
        <v>1</v>
      </c>
      <c r="B44" s="326">
        <v>2</v>
      </c>
      <c r="C44" s="327"/>
      <c r="D44" s="327"/>
      <c r="E44" s="327"/>
      <c r="F44" s="274">
        <v>3</v>
      </c>
      <c r="G44" s="274"/>
      <c r="H44" s="274"/>
      <c r="I44" s="274"/>
      <c r="J44" s="274"/>
      <c r="K44" s="274"/>
      <c r="L44" s="274"/>
      <c r="M44" s="274"/>
      <c r="N44" s="274"/>
      <c r="O44" s="274"/>
    </row>
    <row r="45" spans="1:15" ht="19.5" customHeight="1">
      <c r="A45" s="224"/>
      <c r="B45" s="323"/>
      <c r="C45" s="324"/>
      <c r="D45" s="324"/>
      <c r="E45" s="324"/>
      <c r="F45" s="329"/>
      <c r="G45" s="329"/>
      <c r="H45" s="329"/>
      <c r="I45" s="329"/>
      <c r="J45" s="329"/>
      <c r="K45" s="329"/>
      <c r="L45" s="329"/>
      <c r="M45" s="329"/>
      <c r="N45" s="329"/>
      <c r="O45" s="329"/>
    </row>
    <row r="46" spans="1:15" ht="19.5" customHeight="1" hidden="1">
      <c r="A46" s="224"/>
      <c r="B46" s="323"/>
      <c r="C46" s="324"/>
      <c r="D46" s="324"/>
      <c r="E46" s="324"/>
      <c r="F46" s="329"/>
      <c r="G46" s="329"/>
      <c r="H46" s="329"/>
      <c r="I46" s="329"/>
      <c r="J46" s="329"/>
      <c r="K46" s="329"/>
      <c r="L46" s="329"/>
      <c r="M46" s="329"/>
      <c r="N46" s="329"/>
      <c r="O46" s="329"/>
    </row>
    <row r="47" spans="1:15" ht="19.5" customHeight="1" hidden="1">
      <c r="A47" s="224"/>
      <c r="B47" s="323"/>
      <c r="C47" s="324"/>
      <c r="D47" s="324"/>
      <c r="E47" s="324"/>
      <c r="F47" s="329"/>
      <c r="G47" s="329"/>
      <c r="H47" s="329"/>
      <c r="I47" s="329"/>
      <c r="J47" s="329"/>
      <c r="K47" s="329"/>
      <c r="L47" s="329"/>
      <c r="M47" s="329"/>
      <c r="N47" s="329"/>
      <c r="O47" s="329"/>
    </row>
    <row r="48" spans="1:15" ht="19.5" customHeight="1" hidden="1">
      <c r="A48" s="224"/>
      <c r="B48" s="323"/>
      <c r="C48" s="324"/>
      <c r="D48" s="324"/>
      <c r="E48" s="324"/>
      <c r="F48" s="329"/>
      <c r="G48" s="329"/>
      <c r="H48" s="329"/>
      <c r="I48" s="329"/>
      <c r="J48" s="329"/>
      <c r="K48" s="329"/>
      <c r="L48" s="329"/>
      <c r="M48" s="329"/>
      <c r="N48" s="329"/>
      <c r="O48" s="329"/>
    </row>
    <row r="49" spans="1:15" ht="19.5" customHeight="1" hidden="1">
      <c r="A49" s="224"/>
      <c r="B49" s="323"/>
      <c r="C49" s="324"/>
      <c r="D49" s="324"/>
      <c r="E49" s="324"/>
      <c r="F49" s="329"/>
      <c r="G49" s="329"/>
      <c r="H49" s="329"/>
      <c r="I49" s="329"/>
      <c r="J49" s="329"/>
      <c r="K49" s="329"/>
      <c r="L49" s="329"/>
      <c r="M49" s="329"/>
      <c r="N49" s="329"/>
      <c r="O49" s="329"/>
    </row>
    <row r="50" spans="1:15" ht="19.5" customHeight="1" hidden="1">
      <c r="A50" s="224"/>
      <c r="B50" s="323"/>
      <c r="C50" s="324"/>
      <c r="D50" s="324"/>
      <c r="E50" s="324"/>
      <c r="F50" s="329"/>
      <c r="G50" s="329"/>
      <c r="H50" s="329"/>
      <c r="I50" s="329"/>
      <c r="J50" s="329"/>
      <c r="K50" s="329"/>
      <c r="L50" s="329"/>
      <c r="M50" s="329"/>
      <c r="N50" s="329"/>
      <c r="O50" s="329"/>
    </row>
    <row r="51" spans="1:15" ht="19.5" customHeight="1" hidden="1">
      <c r="A51" s="224"/>
      <c r="B51" s="323"/>
      <c r="C51" s="324"/>
      <c r="D51" s="324"/>
      <c r="E51" s="324"/>
      <c r="F51" s="329"/>
      <c r="G51" s="329"/>
      <c r="H51" s="329"/>
      <c r="I51" s="329"/>
      <c r="J51" s="329"/>
      <c r="K51" s="329"/>
      <c r="L51" s="329"/>
      <c r="M51" s="329"/>
      <c r="N51" s="329"/>
      <c r="O51" s="329"/>
    </row>
    <row r="52" spans="1:15" ht="19.5" customHeight="1" hidden="1">
      <c r="A52" s="224"/>
      <c r="B52" s="323"/>
      <c r="C52" s="324"/>
      <c r="D52" s="324"/>
      <c r="E52" s="324"/>
      <c r="F52" s="323"/>
      <c r="G52" s="324"/>
      <c r="H52" s="324"/>
      <c r="I52" s="324"/>
      <c r="J52" s="324"/>
      <c r="K52" s="324"/>
      <c r="L52" s="324"/>
      <c r="M52" s="324"/>
      <c r="N52" s="324"/>
      <c r="O52" s="325"/>
    </row>
    <row r="53" spans="1:15" ht="19.5" customHeight="1" hidden="1">
      <c r="A53" s="224"/>
      <c r="B53" s="323"/>
      <c r="C53" s="324"/>
      <c r="D53" s="324"/>
      <c r="E53" s="325"/>
      <c r="F53" s="323"/>
      <c r="G53" s="324"/>
      <c r="H53" s="324"/>
      <c r="I53" s="324"/>
      <c r="J53" s="324"/>
      <c r="K53" s="324"/>
      <c r="L53" s="324"/>
      <c r="M53" s="324"/>
      <c r="N53" s="324"/>
      <c r="O53" s="325"/>
    </row>
    <row r="54" spans="1:15" ht="19.5" customHeight="1">
      <c r="A54" s="2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0" ht="21.75" customHeight="1">
      <c r="A55" s="330" t="s">
        <v>633</v>
      </c>
      <c r="B55" s="330"/>
      <c r="C55" s="330"/>
      <c r="D55" s="330"/>
      <c r="E55" s="330"/>
      <c r="F55" s="330"/>
      <c r="G55" s="330"/>
      <c r="H55" s="330"/>
      <c r="I55" s="330"/>
      <c r="J55" s="330"/>
    </row>
    <row r="56" ht="19.5" customHeight="1">
      <c r="A56" s="225"/>
    </row>
    <row r="57" spans="1:15" ht="63.75" customHeight="1">
      <c r="A57" s="250" t="s">
        <v>652</v>
      </c>
      <c r="B57" s="246" t="s">
        <v>634</v>
      </c>
      <c r="C57" s="248"/>
      <c r="D57" s="275" t="s">
        <v>273</v>
      </c>
      <c r="E57" s="275"/>
      <c r="F57" s="275"/>
      <c r="G57" s="275" t="s">
        <v>274</v>
      </c>
      <c r="H57" s="275"/>
      <c r="I57" s="275"/>
      <c r="J57" s="275" t="s">
        <v>641</v>
      </c>
      <c r="K57" s="275"/>
      <c r="L57" s="275"/>
      <c r="M57" s="275" t="s">
        <v>328</v>
      </c>
      <c r="N57" s="275"/>
      <c r="O57" s="275"/>
    </row>
    <row r="58" spans="1:15" ht="150">
      <c r="A58" s="251"/>
      <c r="B58" s="7" t="s">
        <v>635</v>
      </c>
      <c r="C58" s="7" t="s">
        <v>636</v>
      </c>
      <c r="D58" s="7" t="s">
        <v>637</v>
      </c>
      <c r="E58" s="7" t="s">
        <v>700</v>
      </c>
      <c r="F58" s="7" t="s">
        <v>701</v>
      </c>
      <c r="G58" s="7" t="s">
        <v>637</v>
      </c>
      <c r="H58" s="7" t="s">
        <v>700</v>
      </c>
      <c r="I58" s="7" t="s">
        <v>701</v>
      </c>
      <c r="J58" s="7" t="s">
        <v>637</v>
      </c>
      <c r="K58" s="7" t="s">
        <v>700</v>
      </c>
      <c r="L58" s="7" t="s">
        <v>701</v>
      </c>
      <c r="M58" s="7" t="s">
        <v>637</v>
      </c>
      <c r="N58" s="7" t="s">
        <v>700</v>
      </c>
      <c r="O58" s="7" t="s">
        <v>701</v>
      </c>
    </row>
    <row r="59" spans="1:15" ht="18" customHeight="1">
      <c r="A59" s="7">
        <v>1</v>
      </c>
      <c r="B59" s="7">
        <v>2</v>
      </c>
      <c r="C59" s="7">
        <v>3</v>
      </c>
      <c r="D59" s="7">
        <v>4</v>
      </c>
      <c r="E59" s="7">
        <v>5</v>
      </c>
      <c r="F59" s="7">
        <v>6</v>
      </c>
      <c r="G59" s="7">
        <v>7</v>
      </c>
      <c r="H59" s="6">
        <v>8</v>
      </c>
      <c r="I59" s="6">
        <v>9</v>
      </c>
      <c r="J59" s="7">
        <v>10</v>
      </c>
      <c r="K59" s="6">
        <v>11</v>
      </c>
      <c r="L59" s="6">
        <v>12</v>
      </c>
      <c r="M59" s="6">
        <v>13</v>
      </c>
      <c r="N59" s="6">
        <v>14</v>
      </c>
      <c r="O59" s="6">
        <v>15</v>
      </c>
    </row>
    <row r="60" spans="1:15" ht="33" customHeight="1">
      <c r="A60" s="226" t="s">
        <v>110</v>
      </c>
      <c r="B60" s="13">
        <v>55.440072920979446</v>
      </c>
      <c r="C60" s="13">
        <v>54.51702849451691</v>
      </c>
      <c r="D60" s="102">
        <v>3730180</v>
      </c>
      <c r="E60" s="102"/>
      <c r="F60" s="227">
        <v>0</v>
      </c>
      <c r="G60" s="102">
        <v>4742906</v>
      </c>
      <c r="H60" s="228"/>
      <c r="I60" s="227">
        <v>0</v>
      </c>
      <c r="J60" s="102">
        <v>2127100</v>
      </c>
      <c r="K60" s="228"/>
      <c r="L60" s="227">
        <v>0</v>
      </c>
      <c r="M60" s="102">
        <v>5278574.0486725895</v>
      </c>
      <c r="N60" s="228"/>
      <c r="O60" s="13">
        <v>0</v>
      </c>
    </row>
    <row r="61" spans="1:15" ht="36" customHeight="1">
      <c r="A61" s="229" t="s">
        <v>702</v>
      </c>
      <c r="B61" s="13">
        <v>26.269355023849172</v>
      </c>
      <c r="C61" s="13">
        <v>25.094874885089848</v>
      </c>
      <c r="D61" s="102">
        <v>1832811</v>
      </c>
      <c r="E61" s="102">
        <v>188015</v>
      </c>
      <c r="F61" s="13">
        <v>9.748216897587957</v>
      </c>
      <c r="G61" s="102">
        <v>2247347</v>
      </c>
      <c r="H61" s="102">
        <v>183083.11982</v>
      </c>
      <c r="I61" s="13">
        <v>12.275009308392285</v>
      </c>
      <c r="J61" s="102">
        <v>1012020</v>
      </c>
      <c r="K61" s="102">
        <v>96828.49</v>
      </c>
      <c r="L61" s="13">
        <v>10.451675947853778</v>
      </c>
      <c r="M61" s="102">
        <v>2429794.12086709</v>
      </c>
      <c r="N61" s="228">
        <v>190918.25921892564</v>
      </c>
      <c r="O61" s="13">
        <v>12.726881812183555</v>
      </c>
    </row>
    <row r="62" spans="1:15" ht="27.75" customHeight="1">
      <c r="A62" s="229" t="s">
        <v>534</v>
      </c>
      <c r="B62" s="13">
        <v>11.560249930625478</v>
      </c>
      <c r="C62" s="13">
        <v>12.41026844565343</v>
      </c>
      <c r="D62" s="102">
        <v>679445</v>
      </c>
      <c r="E62" s="102">
        <v>21906</v>
      </c>
      <c r="F62" s="13">
        <v>31.016388204144988</v>
      </c>
      <c r="G62" s="102">
        <v>988981</v>
      </c>
      <c r="H62" s="102">
        <v>28744.088050000002</v>
      </c>
      <c r="I62" s="13">
        <v>34.406414226107266</v>
      </c>
      <c r="J62" s="102">
        <v>395889</v>
      </c>
      <c r="K62" s="102">
        <v>11888.002</v>
      </c>
      <c r="L62" s="13">
        <v>33.30155900041066</v>
      </c>
      <c r="M62" s="102">
        <v>1201615.7659964</v>
      </c>
      <c r="N62" s="228">
        <v>33051.69489515669</v>
      </c>
      <c r="O62" s="13">
        <v>36.355647412577376</v>
      </c>
    </row>
    <row r="63" spans="1:15" ht="39" customHeight="1">
      <c r="A63" s="229" t="s">
        <v>703</v>
      </c>
      <c r="B63" s="13">
        <v>5.660750525948877</v>
      </c>
      <c r="C63" s="13">
        <v>5.431096381178577</v>
      </c>
      <c r="D63" s="102">
        <v>434952</v>
      </c>
      <c r="E63" s="102">
        <v>346082</v>
      </c>
      <c r="F63" s="13">
        <v>1.256788853508706</v>
      </c>
      <c r="G63" s="102">
        <v>484278</v>
      </c>
      <c r="H63" s="102">
        <v>292197.98299999995</v>
      </c>
      <c r="I63" s="13">
        <v>1.6573625698162333</v>
      </c>
      <c r="J63" s="102">
        <v>243180</v>
      </c>
      <c r="K63" s="102">
        <v>145464.171</v>
      </c>
      <c r="L63" s="13">
        <v>1.6717518707751065</v>
      </c>
      <c r="M63" s="102">
        <v>525862.197651</v>
      </c>
      <c r="N63" s="228">
        <v>267373.8788398547</v>
      </c>
      <c r="O63" s="13">
        <v>1.9667672845707138</v>
      </c>
    </row>
    <row r="64" spans="1:15" ht="27.75" customHeight="1">
      <c r="A64" s="229" t="s">
        <v>39</v>
      </c>
      <c r="B64" s="13">
        <v>11.949717440555913</v>
      </c>
      <c r="C64" s="13">
        <v>11.58078878259506</v>
      </c>
      <c r="D64" s="102">
        <v>782972</v>
      </c>
      <c r="E64" s="228"/>
      <c r="F64" s="227">
        <v>0</v>
      </c>
      <c r="G64" s="102">
        <v>1022300</v>
      </c>
      <c r="H64" s="228"/>
      <c r="I64" s="227">
        <v>0</v>
      </c>
      <c r="J64" s="102">
        <v>476011</v>
      </c>
      <c r="K64" s="102"/>
      <c r="L64" s="227">
        <v>0</v>
      </c>
      <c r="M64" s="102">
        <v>1121301.9641581</v>
      </c>
      <c r="N64" s="228"/>
      <c r="O64" s="13">
        <v>0</v>
      </c>
    </row>
    <row r="65" spans="1:15" ht="33" customHeight="1">
      <c r="A65" s="226" t="s">
        <v>40</v>
      </c>
      <c r="B65" s="13">
        <v>35.9622672739051</v>
      </c>
      <c r="C65" s="13">
        <v>36.27283403826434</v>
      </c>
      <c r="D65" s="102">
        <v>2504471</v>
      </c>
      <c r="E65" s="228"/>
      <c r="F65" s="227">
        <v>0</v>
      </c>
      <c r="G65" s="102">
        <v>3076577</v>
      </c>
      <c r="H65" s="228"/>
      <c r="I65" s="227">
        <v>0</v>
      </c>
      <c r="J65" s="102">
        <v>1436587</v>
      </c>
      <c r="K65" s="228"/>
      <c r="L65" s="227">
        <v>0</v>
      </c>
      <c r="M65" s="102">
        <v>3512092.3812905</v>
      </c>
      <c r="N65" s="228"/>
      <c r="O65" s="13">
        <v>0</v>
      </c>
    </row>
    <row r="66" spans="1:15" ht="27.75" customHeight="1">
      <c r="A66" s="229" t="s">
        <v>41</v>
      </c>
      <c r="B66" s="13">
        <v>3.205348348933152</v>
      </c>
      <c r="C66" s="13">
        <v>3.0896760029881642</v>
      </c>
      <c r="D66" s="102">
        <v>233920</v>
      </c>
      <c r="E66" s="102">
        <v>10212</v>
      </c>
      <c r="F66" s="13">
        <v>22.90638464551508</v>
      </c>
      <c r="G66" s="102">
        <v>274218</v>
      </c>
      <c r="H66" s="102">
        <v>12081.759820000001</v>
      </c>
      <c r="I66" s="13">
        <v>22.696859073962287</v>
      </c>
      <c r="J66" s="102">
        <v>106980</v>
      </c>
      <c r="K66" s="102">
        <v>4699.606</v>
      </c>
      <c r="L66" s="13">
        <v>22.763610396275773</v>
      </c>
      <c r="M66" s="102">
        <v>299155.76873049996</v>
      </c>
      <c r="N66" s="228">
        <v>11196</v>
      </c>
      <c r="O66" s="13">
        <v>26.71987930783315</v>
      </c>
    </row>
    <row r="67" spans="1:15" ht="27.75" customHeight="1">
      <c r="A67" s="229" t="s">
        <v>42</v>
      </c>
      <c r="B67" s="13">
        <v>8.381049990099374</v>
      </c>
      <c r="C67" s="13">
        <v>9.542255925143802</v>
      </c>
      <c r="D67" s="102">
        <v>635650</v>
      </c>
      <c r="E67" s="102">
        <v>113987</v>
      </c>
      <c r="F67" s="13">
        <v>5.576513111144254</v>
      </c>
      <c r="G67" s="102">
        <v>717000</v>
      </c>
      <c r="H67" s="102">
        <v>107873.45322000001</v>
      </c>
      <c r="I67" s="13">
        <v>6.646676996032851</v>
      </c>
      <c r="J67" s="102">
        <v>394130</v>
      </c>
      <c r="K67" s="102">
        <v>55955.80500000001</v>
      </c>
      <c r="L67" s="13">
        <v>7.0435944939046085</v>
      </c>
      <c r="M67" s="102">
        <v>923922.41256</v>
      </c>
      <c r="N67" s="228">
        <v>102600</v>
      </c>
      <c r="O67" s="13">
        <v>9.005091740350878</v>
      </c>
    </row>
    <row r="68" spans="1:15" ht="27.75" customHeight="1">
      <c r="A68" s="229" t="s">
        <v>535</v>
      </c>
      <c r="B68" s="13">
        <v>22.812177747458975</v>
      </c>
      <c r="C68" s="13">
        <v>22.259616869519487</v>
      </c>
      <c r="D68" s="102">
        <v>1506755</v>
      </c>
      <c r="E68" s="102">
        <v>59601</v>
      </c>
      <c r="F68" s="13">
        <v>25.280699988255236</v>
      </c>
      <c r="G68" s="102">
        <v>1951585</v>
      </c>
      <c r="H68" s="102">
        <v>53826.73136</v>
      </c>
      <c r="I68" s="13">
        <v>36.25679937627184</v>
      </c>
      <c r="J68" s="102">
        <v>867082</v>
      </c>
      <c r="K68" s="102">
        <v>31476.968</v>
      </c>
      <c r="L68" s="13">
        <v>27.546554039131088</v>
      </c>
      <c r="M68" s="102">
        <v>2155272.2</v>
      </c>
      <c r="N68" s="228">
        <v>50334</v>
      </c>
      <c r="O68" s="13">
        <v>42.81941033893591</v>
      </c>
    </row>
    <row r="69" spans="1:15" ht="34.5" customHeight="1">
      <c r="A69" s="229" t="s">
        <v>704</v>
      </c>
      <c r="B69" s="13">
        <v>1.5636911874136035</v>
      </c>
      <c r="C69" s="13">
        <v>1.381285240612891</v>
      </c>
      <c r="D69" s="102">
        <v>128146</v>
      </c>
      <c r="E69" s="228"/>
      <c r="F69" s="13"/>
      <c r="G69" s="102">
        <v>133774</v>
      </c>
      <c r="H69" s="228"/>
      <c r="I69" s="13"/>
      <c r="J69" s="102">
        <v>68395</v>
      </c>
      <c r="K69" s="102"/>
      <c r="L69" s="13"/>
      <c r="M69" s="102">
        <v>133742</v>
      </c>
      <c r="N69" s="228"/>
      <c r="O69" s="13">
        <v>0</v>
      </c>
    </row>
    <row r="70" spans="1:15" ht="33" customHeight="1">
      <c r="A70" s="226" t="s">
        <v>43</v>
      </c>
      <c r="B70" s="13">
        <v>5.492369737793532</v>
      </c>
      <c r="C70" s="13">
        <v>6.093005406409995</v>
      </c>
      <c r="D70" s="102">
        <v>384000</v>
      </c>
      <c r="E70" s="102"/>
      <c r="F70" s="227">
        <v>0</v>
      </c>
      <c r="G70" s="102">
        <v>469873</v>
      </c>
      <c r="H70" s="228"/>
      <c r="I70" s="227">
        <v>0</v>
      </c>
      <c r="J70" s="102">
        <v>179444</v>
      </c>
      <c r="K70" s="228"/>
      <c r="L70" s="227">
        <v>0</v>
      </c>
      <c r="M70" s="102">
        <v>589951.086933</v>
      </c>
      <c r="N70" s="228"/>
      <c r="O70" s="13">
        <v>0</v>
      </c>
    </row>
    <row r="71" spans="1:15" ht="33" customHeight="1">
      <c r="A71" s="226" t="s">
        <v>44</v>
      </c>
      <c r="B71" s="13">
        <v>3.1052900673219237</v>
      </c>
      <c r="C71" s="13">
        <v>3.1171320608087414</v>
      </c>
      <c r="D71" s="102">
        <v>194833</v>
      </c>
      <c r="E71" s="102"/>
      <c r="F71" s="227">
        <v>0</v>
      </c>
      <c r="G71" s="102">
        <v>265658</v>
      </c>
      <c r="H71" s="228"/>
      <c r="I71" s="227">
        <v>0</v>
      </c>
      <c r="J71" s="102">
        <v>145557</v>
      </c>
      <c r="K71" s="228"/>
      <c r="L71" s="227">
        <v>0</v>
      </c>
      <c r="M71" s="102">
        <v>301814.18277639995</v>
      </c>
      <c r="N71" s="228"/>
      <c r="O71" s="13">
        <v>0</v>
      </c>
    </row>
    <row r="72" spans="1:15" ht="26.25" customHeight="1">
      <c r="A72" s="10" t="s">
        <v>125</v>
      </c>
      <c r="B72" s="230">
        <v>100</v>
      </c>
      <c r="C72" s="230">
        <v>100</v>
      </c>
      <c r="D72" s="153">
        <v>6814368</v>
      </c>
      <c r="E72" s="113"/>
      <c r="F72" s="231">
        <v>0</v>
      </c>
      <c r="G72" s="153">
        <v>8555014</v>
      </c>
      <c r="H72" s="113"/>
      <c r="I72" s="231">
        <v>0</v>
      </c>
      <c r="J72" s="153">
        <v>3888519</v>
      </c>
      <c r="K72" s="113"/>
      <c r="L72" s="231">
        <v>0</v>
      </c>
      <c r="M72" s="153">
        <v>9682431.69967249</v>
      </c>
      <c r="N72" s="113"/>
      <c r="O72" s="231">
        <v>0</v>
      </c>
    </row>
    <row r="73" spans="1:15" s="235" customFormat="1" ht="19.5" customHeight="1" hidden="1">
      <c r="A73" s="232"/>
      <c r="B73" s="233"/>
      <c r="C73" s="233"/>
      <c r="D73" s="165">
        <v>0</v>
      </c>
      <c r="E73" s="165"/>
      <c r="F73" s="234"/>
      <c r="G73" s="165">
        <v>0</v>
      </c>
      <c r="H73" s="165"/>
      <c r="I73" s="234"/>
      <c r="J73" s="165">
        <v>2010837</v>
      </c>
      <c r="K73" s="165"/>
      <c r="L73" s="234"/>
      <c r="M73" s="165">
        <v>0</v>
      </c>
      <c r="N73" s="165"/>
      <c r="O73" s="234"/>
    </row>
    <row r="74" spans="1:15" ht="19.5" customHeight="1">
      <c r="A74" s="21"/>
      <c r="B74" s="236"/>
      <c r="C74" s="236"/>
      <c r="D74" s="236"/>
      <c r="E74" s="236"/>
      <c r="F74" s="14"/>
      <c r="G74" s="14"/>
      <c r="H74" s="14"/>
      <c r="I74" s="5"/>
      <c r="J74" s="5"/>
      <c r="K74" s="5"/>
      <c r="L74" s="5"/>
      <c r="M74" s="5"/>
      <c r="N74" s="5"/>
      <c r="O74" s="5"/>
    </row>
    <row r="75" spans="1:15" ht="21.75" customHeight="1">
      <c r="A75" s="304" t="s">
        <v>705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</row>
    <row r="76" ht="8.25" customHeight="1">
      <c r="A76" s="225"/>
    </row>
    <row r="77" spans="1:15" ht="63.75" customHeight="1">
      <c r="A77" s="7" t="s">
        <v>706</v>
      </c>
      <c r="B77" s="275" t="s">
        <v>707</v>
      </c>
      <c r="C77" s="275"/>
      <c r="D77" s="275" t="s">
        <v>708</v>
      </c>
      <c r="E77" s="275"/>
      <c r="F77" s="275" t="s">
        <v>709</v>
      </c>
      <c r="G77" s="275"/>
      <c r="H77" s="275" t="s">
        <v>710</v>
      </c>
      <c r="I77" s="275"/>
      <c r="J77" s="275"/>
      <c r="K77" s="246" t="s">
        <v>642</v>
      </c>
      <c r="L77" s="248"/>
      <c r="M77" s="246" t="s">
        <v>711</v>
      </c>
      <c r="N77" s="247"/>
      <c r="O77" s="248"/>
    </row>
    <row r="78" spans="1:15" ht="18" customHeight="1">
      <c r="A78" s="6">
        <v>1</v>
      </c>
      <c r="B78" s="274">
        <v>2</v>
      </c>
      <c r="C78" s="274"/>
      <c r="D78" s="274">
        <v>3</v>
      </c>
      <c r="E78" s="274"/>
      <c r="F78" s="337">
        <v>4</v>
      </c>
      <c r="G78" s="337"/>
      <c r="H78" s="274">
        <v>5</v>
      </c>
      <c r="I78" s="274"/>
      <c r="J78" s="274"/>
      <c r="K78" s="274">
        <v>6</v>
      </c>
      <c r="L78" s="274"/>
      <c r="M78" s="326">
        <v>7</v>
      </c>
      <c r="N78" s="327"/>
      <c r="O78" s="331"/>
    </row>
    <row r="79" spans="1:15" ht="27.75" customHeight="1">
      <c r="A79" s="103" t="s">
        <v>654</v>
      </c>
      <c r="B79" s="339"/>
      <c r="C79" s="340"/>
      <c r="D79" s="341"/>
      <c r="E79" s="342"/>
      <c r="F79" s="332"/>
      <c r="G79" s="333"/>
      <c r="H79" s="334"/>
      <c r="I79" s="335"/>
      <c r="J79" s="336"/>
      <c r="K79" s="310">
        <v>27600</v>
      </c>
      <c r="L79" s="311"/>
      <c r="M79" s="341"/>
      <c r="N79" s="343"/>
      <c r="O79" s="342"/>
    </row>
    <row r="80" spans="1:15" ht="27.75" customHeight="1">
      <c r="A80" s="103" t="s">
        <v>712</v>
      </c>
      <c r="B80" s="339"/>
      <c r="C80" s="340"/>
      <c r="D80" s="341"/>
      <c r="E80" s="342"/>
      <c r="F80" s="332"/>
      <c r="G80" s="333"/>
      <c r="H80" s="334"/>
      <c r="I80" s="335"/>
      <c r="J80" s="336"/>
      <c r="K80" s="310">
        <v>589</v>
      </c>
      <c r="L80" s="311"/>
      <c r="M80" s="341"/>
      <c r="N80" s="343"/>
      <c r="O80" s="342"/>
    </row>
    <row r="81" spans="1:15" ht="56.25" customHeight="1">
      <c r="A81" s="103" t="s">
        <v>713</v>
      </c>
      <c r="B81" s="341" t="s">
        <v>714</v>
      </c>
      <c r="C81" s="342"/>
      <c r="D81" s="338">
        <v>2404</v>
      </c>
      <c r="E81" s="338"/>
      <c r="F81" s="344" t="s">
        <v>715</v>
      </c>
      <c r="G81" s="344"/>
      <c r="H81" s="275" t="s">
        <v>716</v>
      </c>
      <c r="I81" s="275"/>
      <c r="J81" s="275"/>
      <c r="K81" s="310">
        <v>434.2206100000003</v>
      </c>
      <c r="L81" s="311"/>
      <c r="M81" s="338"/>
      <c r="N81" s="338"/>
      <c r="O81" s="338"/>
    </row>
    <row r="82" spans="1:15" ht="56.25" customHeight="1">
      <c r="A82" s="103" t="s">
        <v>713</v>
      </c>
      <c r="B82" s="341" t="s">
        <v>714</v>
      </c>
      <c r="C82" s="342"/>
      <c r="D82" s="338">
        <v>5566</v>
      </c>
      <c r="E82" s="338"/>
      <c r="F82" s="344" t="s">
        <v>715</v>
      </c>
      <c r="G82" s="344"/>
      <c r="H82" s="275" t="s">
        <v>716</v>
      </c>
      <c r="I82" s="275"/>
      <c r="J82" s="275"/>
      <c r="K82" s="310">
        <v>1206.4546700000008</v>
      </c>
      <c r="L82" s="311"/>
      <c r="M82" s="338"/>
      <c r="N82" s="338"/>
      <c r="O82" s="338"/>
    </row>
    <row r="83" spans="1:15" ht="40.5" customHeight="1">
      <c r="A83" s="103" t="s">
        <v>713</v>
      </c>
      <c r="B83" s="341" t="s">
        <v>717</v>
      </c>
      <c r="C83" s="342"/>
      <c r="D83" s="338">
        <v>15114</v>
      </c>
      <c r="E83" s="338"/>
      <c r="F83" s="344" t="s">
        <v>715</v>
      </c>
      <c r="G83" s="344"/>
      <c r="H83" s="275" t="s">
        <v>716</v>
      </c>
      <c r="I83" s="275"/>
      <c r="J83" s="275"/>
      <c r="K83" s="310">
        <v>4701.852589999999</v>
      </c>
      <c r="L83" s="311"/>
      <c r="M83" s="338"/>
      <c r="N83" s="338"/>
      <c r="O83" s="338"/>
    </row>
    <row r="84" spans="1:15" ht="56.25" customHeight="1">
      <c r="A84" s="103" t="s">
        <v>713</v>
      </c>
      <c r="B84" s="341" t="s">
        <v>714</v>
      </c>
      <c r="C84" s="342"/>
      <c r="D84" s="338">
        <v>3386</v>
      </c>
      <c r="E84" s="338"/>
      <c r="F84" s="344" t="s">
        <v>715</v>
      </c>
      <c r="G84" s="344"/>
      <c r="H84" s="275" t="s">
        <v>716</v>
      </c>
      <c r="I84" s="275"/>
      <c r="J84" s="275"/>
      <c r="K84" s="310">
        <v>0.48733999999876687</v>
      </c>
      <c r="L84" s="311"/>
      <c r="M84" s="338"/>
      <c r="N84" s="338"/>
      <c r="O84" s="338"/>
    </row>
    <row r="85" spans="1:15" ht="56.25" customHeight="1">
      <c r="A85" s="103" t="s">
        <v>713</v>
      </c>
      <c r="B85" s="341" t="s">
        <v>714</v>
      </c>
      <c r="C85" s="342"/>
      <c r="D85" s="338">
        <v>927</v>
      </c>
      <c r="E85" s="338"/>
      <c r="F85" s="344" t="s">
        <v>715</v>
      </c>
      <c r="G85" s="344"/>
      <c r="H85" s="275" t="s">
        <v>716</v>
      </c>
      <c r="I85" s="275"/>
      <c r="J85" s="275"/>
      <c r="K85" s="310">
        <v>1119.5825700000003</v>
      </c>
      <c r="L85" s="311"/>
      <c r="M85" s="338"/>
      <c r="N85" s="338"/>
      <c r="O85" s="338"/>
    </row>
    <row r="86" spans="1:15" ht="56.25" customHeight="1">
      <c r="A86" s="103" t="s">
        <v>713</v>
      </c>
      <c r="B86" s="341" t="s">
        <v>714</v>
      </c>
      <c r="C86" s="342"/>
      <c r="D86" s="338">
        <v>3825</v>
      </c>
      <c r="E86" s="338"/>
      <c r="F86" s="344" t="s">
        <v>715</v>
      </c>
      <c r="G86" s="344"/>
      <c r="H86" s="275" t="s">
        <v>716</v>
      </c>
      <c r="I86" s="275"/>
      <c r="J86" s="275"/>
      <c r="K86" s="310">
        <v>324.57611999999955</v>
      </c>
      <c r="L86" s="311"/>
      <c r="M86" s="338"/>
      <c r="N86" s="338"/>
      <c r="O86" s="338"/>
    </row>
    <row r="87" spans="1:15" ht="43.5" customHeight="1">
      <c r="A87" s="103" t="s">
        <v>718</v>
      </c>
      <c r="B87" s="341" t="s">
        <v>717</v>
      </c>
      <c r="C87" s="342"/>
      <c r="D87" s="338">
        <v>77590</v>
      </c>
      <c r="E87" s="338"/>
      <c r="F87" s="345" t="s">
        <v>719</v>
      </c>
      <c r="G87" s="345"/>
      <c r="H87" s="275" t="s">
        <v>720</v>
      </c>
      <c r="I87" s="275"/>
      <c r="J87" s="275"/>
      <c r="K87" s="310">
        <v>1338.6075199999998</v>
      </c>
      <c r="L87" s="311"/>
      <c r="M87" s="338"/>
      <c r="N87" s="338"/>
      <c r="O87" s="338"/>
    </row>
    <row r="88" spans="1:15" ht="56.25" customHeight="1">
      <c r="A88" s="103" t="s">
        <v>721</v>
      </c>
      <c r="B88" s="341" t="s">
        <v>714</v>
      </c>
      <c r="C88" s="342"/>
      <c r="D88" s="338">
        <v>56848</v>
      </c>
      <c r="E88" s="338"/>
      <c r="F88" s="345" t="s">
        <v>722</v>
      </c>
      <c r="G88" s="345"/>
      <c r="H88" s="275" t="s">
        <v>723</v>
      </c>
      <c r="I88" s="275"/>
      <c r="J88" s="275"/>
      <c r="K88" s="310">
        <v>23213.01868000002</v>
      </c>
      <c r="L88" s="311"/>
      <c r="M88" s="338"/>
      <c r="N88" s="338"/>
      <c r="O88" s="338"/>
    </row>
    <row r="89" spans="1:15" ht="56.25" customHeight="1">
      <c r="A89" s="103" t="s">
        <v>713</v>
      </c>
      <c r="B89" s="341" t="s">
        <v>714</v>
      </c>
      <c r="C89" s="342"/>
      <c r="D89" s="338">
        <v>13083</v>
      </c>
      <c r="E89" s="338"/>
      <c r="F89" s="344" t="s">
        <v>715</v>
      </c>
      <c r="G89" s="344"/>
      <c r="H89" s="275" t="s">
        <v>723</v>
      </c>
      <c r="I89" s="275"/>
      <c r="J89" s="275"/>
      <c r="K89" s="310">
        <v>5596.7966400000005</v>
      </c>
      <c r="L89" s="311"/>
      <c r="M89" s="338"/>
      <c r="N89" s="338"/>
      <c r="O89" s="338"/>
    </row>
    <row r="90" spans="1:15" ht="56.25" customHeight="1">
      <c r="A90" s="103" t="s">
        <v>713</v>
      </c>
      <c r="B90" s="341" t="s">
        <v>714</v>
      </c>
      <c r="C90" s="342"/>
      <c r="D90" s="338">
        <v>13083</v>
      </c>
      <c r="E90" s="338"/>
      <c r="F90" s="332" t="s">
        <v>715</v>
      </c>
      <c r="G90" s="333"/>
      <c r="H90" s="275" t="s">
        <v>723</v>
      </c>
      <c r="I90" s="275"/>
      <c r="J90" s="275"/>
      <c r="K90" s="310">
        <v>5596.7966400000005</v>
      </c>
      <c r="L90" s="311"/>
      <c r="M90" s="338"/>
      <c r="N90" s="338"/>
      <c r="O90" s="338"/>
    </row>
    <row r="91" spans="1:15" ht="56.25" customHeight="1">
      <c r="A91" s="103" t="s">
        <v>721</v>
      </c>
      <c r="B91" s="341" t="s">
        <v>714</v>
      </c>
      <c r="C91" s="342"/>
      <c r="D91" s="338">
        <v>16026.894</v>
      </c>
      <c r="E91" s="338"/>
      <c r="F91" s="345" t="s">
        <v>722</v>
      </c>
      <c r="G91" s="345"/>
      <c r="H91" s="275" t="s">
        <v>723</v>
      </c>
      <c r="I91" s="275"/>
      <c r="J91" s="275"/>
      <c r="K91" s="310">
        <v>6143.992099999998</v>
      </c>
      <c r="L91" s="311"/>
      <c r="M91" s="338"/>
      <c r="N91" s="338"/>
      <c r="O91" s="338"/>
    </row>
    <row r="92" spans="1:15" ht="56.25" customHeight="1">
      <c r="A92" s="103" t="s">
        <v>721</v>
      </c>
      <c r="B92" s="341" t="s">
        <v>714</v>
      </c>
      <c r="C92" s="342"/>
      <c r="D92" s="338">
        <v>22223.9696</v>
      </c>
      <c r="E92" s="338"/>
      <c r="F92" s="345" t="s">
        <v>722</v>
      </c>
      <c r="G92" s="345"/>
      <c r="H92" s="275" t="s">
        <v>723</v>
      </c>
      <c r="I92" s="275"/>
      <c r="J92" s="275"/>
      <c r="K92" s="310">
        <v>8424.198020000003</v>
      </c>
      <c r="L92" s="311"/>
      <c r="M92" s="338"/>
      <c r="N92" s="338"/>
      <c r="O92" s="338"/>
    </row>
    <row r="93" spans="1:15" ht="56.25" customHeight="1">
      <c r="A93" s="103" t="s">
        <v>713</v>
      </c>
      <c r="B93" s="341" t="s">
        <v>714</v>
      </c>
      <c r="C93" s="342"/>
      <c r="D93" s="338">
        <v>12098.142</v>
      </c>
      <c r="E93" s="338"/>
      <c r="F93" s="344" t="s">
        <v>715</v>
      </c>
      <c r="G93" s="344"/>
      <c r="H93" s="275" t="s">
        <v>723</v>
      </c>
      <c r="I93" s="275"/>
      <c r="J93" s="275"/>
      <c r="K93" s="310">
        <v>5024.401540000003</v>
      </c>
      <c r="L93" s="311"/>
      <c r="M93" s="338"/>
      <c r="N93" s="338"/>
      <c r="O93" s="338"/>
    </row>
    <row r="94" spans="1:15" ht="56.25" customHeight="1">
      <c r="A94" s="103" t="s">
        <v>721</v>
      </c>
      <c r="B94" s="341" t="s">
        <v>714</v>
      </c>
      <c r="C94" s="342"/>
      <c r="D94" s="338">
        <v>16667.9772</v>
      </c>
      <c r="E94" s="338"/>
      <c r="F94" s="345" t="s">
        <v>722</v>
      </c>
      <c r="G94" s="345"/>
      <c r="H94" s="275" t="s">
        <v>723</v>
      </c>
      <c r="I94" s="275"/>
      <c r="J94" s="275"/>
      <c r="K94" s="310">
        <v>6318.646030000001</v>
      </c>
      <c r="L94" s="311"/>
      <c r="M94" s="338"/>
      <c r="N94" s="338"/>
      <c r="O94" s="338"/>
    </row>
    <row r="95" spans="1:15" ht="56.25" customHeight="1">
      <c r="A95" s="237" t="s">
        <v>724</v>
      </c>
      <c r="B95" s="341" t="s">
        <v>714</v>
      </c>
      <c r="C95" s="342"/>
      <c r="D95" s="341">
        <v>27100</v>
      </c>
      <c r="E95" s="342"/>
      <c r="F95" s="346">
        <v>0.19</v>
      </c>
      <c r="G95" s="347"/>
      <c r="H95" s="348" t="s">
        <v>723</v>
      </c>
      <c r="I95" s="348"/>
      <c r="J95" s="348"/>
      <c r="K95" s="310">
        <v>11292.000099999997</v>
      </c>
      <c r="L95" s="311"/>
      <c r="M95" s="338"/>
      <c r="N95" s="338"/>
      <c r="O95" s="338"/>
    </row>
    <row r="96" spans="1:15" ht="56.25" customHeight="1">
      <c r="A96" s="237" t="s">
        <v>721</v>
      </c>
      <c r="B96" s="341" t="s">
        <v>714</v>
      </c>
      <c r="C96" s="342"/>
      <c r="D96" s="341">
        <v>13852</v>
      </c>
      <c r="E96" s="342"/>
      <c r="F96" s="346">
        <v>0.19</v>
      </c>
      <c r="G96" s="347"/>
      <c r="H96" s="348" t="s">
        <v>723</v>
      </c>
      <c r="I96" s="348"/>
      <c r="J96" s="348"/>
      <c r="K96" s="310">
        <v>5469.744660000002</v>
      </c>
      <c r="L96" s="311"/>
      <c r="M96" s="338"/>
      <c r="N96" s="338"/>
      <c r="O96" s="338"/>
    </row>
    <row r="97" spans="1:15" ht="56.25" customHeight="1">
      <c r="A97" s="237" t="s">
        <v>721</v>
      </c>
      <c r="B97" s="341" t="s">
        <v>714</v>
      </c>
      <c r="C97" s="342"/>
      <c r="D97" s="341">
        <v>17151</v>
      </c>
      <c r="E97" s="342"/>
      <c r="F97" s="346">
        <v>0.19</v>
      </c>
      <c r="G97" s="347"/>
      <c r="H97" s="348" t="s">
        <v>723</v>
      </c>
      <c r="I97" s="348"/>
      <c r="J97" s="348"/>
      <c r="K97" s="310">
        <v>6772.836589999997</v>
      </c>
      <c r="L97" s="311"/>
      <c r="M97" s="338"/>
      <c r="N97" s="338"/>
      <c r="O97" s="338"/>
    </row>
    <row r="98" spans="1:15" ht="56.25" customHeight="1">
      <c r="A98" s="237" t="s">
        <v>724</v>
      </c>
      <c r="B98" s="341" t="s">
        <v>714</v>
      </c>
      <c r="C98" s="342"/>
      <c r="D98" s="341">
        <v>11112</v>
      </c>
      <c r="E98" s="342"/>
      <c r="F98" s="346">
        <v>0.19</v>
      </c>
      <c r="G98" s="347"/>
      <c r="H98" s="348" t="s">
        <v>723</v>
      </c>
      <c r="I98" s="348"/>
      <c r="J98" s="348"/>
      <c r="K98" s="310">
        <v>4440.79026</v>
      </c>
      <c r="L98" s="311"/>
      <c r="M98" s="338"/>
      <c r="N98" s="338"/>
      <c r="O98" s="338"/>
    </row>
    <row r="99" spans="1:15" ht="32.25" customHeight="1">
      <c r="A99" s="10" t="s">
        <v>125</v>
      </c>
      <c r="B99" s="245" t="s">
        <v>725</v>
      </c>
      <c r="C99" s="245"/>
      <c r="D99" s="245" t="s">
        <v>725</v>
      </c>
      <c r="E99" s="245"/>
      <c r="F99" s="245" t="s">
        <v>725</v>
      </c>
      <c r="G99" s="245"/>
      <c r="H99" s="245"/>
      <c r="I99" s="245"/>
      <c r="J99" s="245"/>
      <c r="K99" s="349">
        <v>125608.00267999999</v>
      </c>
      <c r="L99" s="350"/>
      <c r="M99" s="351"/>
      <c r="N99" s="351"/>
      <c r="O99" s="351"/>
    </row>
    <row r="100" spans="1:15" ht="19.5" customHeight="1">
      <c r="A100" s="14"/>
      <c r="B100" s="22"/>
      <c r="C100" s="22"/>
      <c r="D100" s="22"/>
      <c r="E100" s="22"/>
      <c r="F100" s="22"/>
      <c r="G100" s="22"/>
      <c r="H100" s="22"/>
      <c r="I100" s="22"/>
      <c r="J100" s="22"/>
      <c r="K100" s="3"/>
      <c r="L100" s="3"/>
      <c r="M100" s="3"/>
      <c r="N100" s="3"/>
      <c r="O100" s="3"/>
    </row>
    <row r="101" spans="1:15" ht="21.75" customHeight="1">
      <c r="A101" s="304" t="s">
        <v>726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</row>
    <row r="102" spans="1:9" ht="19.5" customHeight="1">
      <c r="A102" s="5"/>
      <c r="B102" s="238"/>
      <c r="C102" s="5"/>
      <c r="D102" s="5"/>
      <c r="E102" s="5"/>
      <c r="F102" s="5"/>
      <c r="G102" s="5"/>
      <c r="H102" s="5"/>
      <c r="I102" s="19"/>
    </row>
    <row r="103" spans="1:15" ht="63.75" customHeight="1">
      <c r="A103" s="275" t="s">
        <v>134</v>
      </c>
      <c r="B103" s="275"/>
      <c r="C103" s="275"/>
      <c r="D103" s="275" t="s">
        <v>638</v>
      </c>
      <c r="E103" s="275"/>
      <c r="F103" s="275"/>
      <c r="G103" s="275" t="s">
        <v>228</v>
      </c>
      <c r="H103" s="275"/>
      <c r="I103" s="275"/>
      <c r="J103" s="275" t="s">
        <v>229</v>
      </c>
      <c r="K103" s="275"/>
      <c r="L103" s="275"/>
      <c r="M103" s="275" t="s">
        <v>639</v>
      </c>
      <c r="N103" s="275"/>
      <c r="O103" s="275"/>
    </row>
    <row r="104" spans="1:15" ht="18" customHeight="1">
      <c r="A104" s="275">
        <v>1</v>
      </c>
      <c r="B104" s="275"/>
      <c r="C104" s="275"/>
      <c r="D104" s="275">
        <v>2</v>
      </c>
      <c r="E104" s="275"/>
      <c r="F104" s="275"/>
      <c r="G104" s="275">
        <v>3</v>
      </c>
      <c r="H104" s="275"/>
      <c r="I104" s="275"/>
      <c r="J104" s="274">
        <v>4</v>
      </c>
      <c r="K104" s="274"/>
      <c r="L104" s="274"/>
      <c r="M104" s="274">
        <v>5</v>
      </c>
      <c r="N104" s="274"/>
      <c r="O104" s="274"/>
    </row>
    <row r="105" spans="1:15" ht="36" customHeight="1">
      <c r="A105" s="354" t="s">
        <v>72</v>
      </c>
      <c r="B105" s="354"/>
      <c r="C105" s="354"/>
      <c r="D105" s="352">
        <v>110670</v>
      </c>
      <c r="E105" s="352"/>
      <c r="F105" s="352"/>
      <c r="G105" s="352">
        <v>1576100</v>
      </c>
      <c r="H105" s="352"/>
      <c r="I105" s="352"/>
      <c r="J105" s="352">
        <v>0</v>
      </c>
      <c r="K105" s="352"/>
      <c r="L105" s="352"/>
      <c r="M105" s="352">
        <v>1686770</v>
      </c>
      <c r="N105" s="352"/>
      <c r="O105" s="352"/>
    </row>
    <row r="106" spans="1:15" ht="19.5" customHeight="1">
      <c r="A106" s="353" t="s">
        <v>679</v>
      </c>
      <c r="B106" s="353"/>
      <c r="C106" s="353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</row>
    <row r="107" spans="1:15" ht="25.5" customHeight="1">
      <c r="A107" s="312" t="s">
        <v>275</v>
      </c>
      <c r="B107" s="242"/>
      <c r="C107" s="313"/>
      <c r="D107" s="338"/>
      <c r="E107" s="338"/>
      <c r="F107" s="338"/>
      <c r="G107" s="338">
        <v>700000</v>
      </c>
      <c r="H107" s="338"/>
      <c r="I107" s="338"/>
      <c r="J107" s="338"/>
      <c r="K107" s="338"/>
      <c r="L107" s="338"/>
      <c r="M107" s="338">
        <v>700000</v>
      </c>
      <c r="N107" s="338"/>
      <c r="O107" s="338"/>
    </row>
    <row r="108" spans="1:15" ht="35.25" customHeight="1">
      <c r="A108" s="312" t="s">
        <v>175</v>
      </c>
      <c r="B108" s="242"/>
      <c r="C108" s="313"/>
      <c r="D108" s="338"/>
      <c r="E108" s="338"/>
      <c r="F108" s="338"/>
      <c r="G108" s="338">
        <v>876100</v>
      </c>
      <c r="H108" s="338"/>
      <c r="I108" s="338"/>
      <c r="J108" s="338"/>
      <c r="K108" s="338"/>
      <c r="L108" s="338"/>
      <c r="M108" s="338">
        <v>876100</v>
      </c>
      <c r="N108" s="338"/>
      <c r="O108" s="338"/>
    </row>
    <row r="109" spans="1:15" ht="25.5" customHeight="1">
      <c r="A109" s="312" t="s">
        <v>654</v>
      </c>
      <c r="B109" s="242"/>
      <c r="C109" s="313"/>
      <c r="D109" s="338">
        <v>110670</v>
      </c>
      <c r="E109" s="338"/>
      <c r="F109" s="338"/>
      <c r="G109" s="338"/>
      <c r="H109" s="338"/>
      <c r="I109" s="338"/>
      <c r="J109" s="338"/>
      <c r="K109" s="338"/>
      <c r="L109" s="338"/>
      <c r="M109" s="338">
        <v>110670</v>
      </c>
      <c r="N109" s="338"/>
      <c r="O109" s="338"/>
    </row>
    <row r="110" spans="1:15" ht="19.5" customHeight="1">
      <c r="A110" s="354" t="s">
        <v>230</v>
      </c>
      <c r="B110" s="354"/>
      <c r="C110" s="354"/>
      <c r="D110" s="352">
        <v>0</v>
      </c>
      <c r="E110" s="352"/>
      <c r="F110" s="352"/>
      <c r="G110" s="352">
        <v>200000</v>
      </c>
      <c r="H110" s="352"/>
      <c r="I110" s="352"/>
      <c r="J110" s="352">
        <v>200000</v>
      </c>
      <c r="K110" s="352"/>
      <c r="L110" s="352"/>
      <c r="M110" s="352">
        <v>0</v>
      </c>
      <c r="N110" s="352"/>
      <c r="O110" s="352"/>
    </row>
    <row r="111" spans="1:15" ht="19.5" customHeight="1">
      <c r="A111" s="353" t="s">
        <v>231</v>
      </c>
      <c r="B111" s="353"/>
      <c r="C111" s="353"/>
      <c r="D111" s="338"/>
      <c r="E111" s="338"/>
      <c r="F111" s="338"/>
      <c r="G111" s="355"/>
      <c r="H111" s="355"/>
      <c r="I111" s="355"/>
      <c r="J111" s="355"/>
      <c r="K111" s="355"/>
      <c r="L111" s="355"/>
      <c r="M111" s="355"/>
      <c r="N111" s="355"/>
      <c r="O111" s="355"/>
    </row>
    <row r="112" spans="1:15" ht="19.5" customHeight="1">
      <c r="A112" s="312" t="s">
        <v>165</v>
      </c>
      <c r="B112" s="242"/>
      <c r="C112" s="313"/>
      <c r="D112" s="338"/>
      <c r="E112" s="338"/>
      <c r="F112" s="338"/>
      <c r="G112" s="338">
        <v>200000</v>
      </c>
      <c r="H112" s="338"/>
      <c r="I112" s="338"/>
      <c r="J112" s="338">
        <v>200000</v>
      </c>
      <c r="K112" s="338"/>
      <c r="L112" s="338"/>
      <c r="M112" s="338">
        <v>0</v>
      </c>
      <c r="N112" s="338"/>
      <c r="O112" s="338"/>
    </row>
    <row r="113" spans="1:15" ht="19.5" customHeight="1">
      <c r="A113" s="354" t="s">
        <v>232</v>
      </c>
      <c r="B113" s="354"/>
      <c r="C113" s="354"/>
      <c r="D113" s="352">
        <v>70883</v>
      </c>
      <c r="E113" s="352"/>
      <c r="F113" s="352"/>
      <c r="G113" s="352">
        <v>150000</v>
      </c>
      <c r="H113" s="352"/>
      <c r="I113" s="352"/>
      <c r="J113" s="352">
        <v>156463</v>
      </c>
      <c r="K113" s="352"/>
      <c r="L113" s="352"/>
      <c r="M113" s="352">
        <v>64420</v>
      </c>
      <c r="N113" s="352"/>
      <c r="O113" s="352"/>
    </row>
    <row r="114" spans="1:15" ht="19.5" customHeight="1">
      <c r="A114" s="353" t="s">
        <v>679</v>
      </c>
      <c r="B114" s="353"/>
      <c r="C114" s="353"/>
      <c r="D114" s="338"/>
      <c r="E114" s="338"/>
      <c r="F114" s="338"/>
      <c r="G114" s="338"/>
      <c r="H114" s="338"/>
      <c r="I114" s="338"/>
      <c r="J114" s="355"/>
      <c r="K114" s="355"/>
      <c r="L114" s="355"/>
      <c r="M114" s="355"/>
      <c r="N114" s="355"/>
      <c r="O114" s="355"/>
    </row>
    <row r="115" spans="1:15" ht="19.5" customHeight="1">
      <c r="A115" s="312" t="s">
        <v>233</v>
      </c>
      <c r="B115" s="242"/>
      <c r="C115" s="313"/>
      <c r="D115" s="338">
        <v>70883</v>
      </c>
      <c r="E115" s="338"/>
      <c r="F115" s="338"/>
      <c r="G115" s="338">
        <v>150000</v>
      </c>
      <c r="H115" s="338"/>
      <c r="I115" s="338"/>
      <c r="J115" s="338">
        <v>156463</v>
      </c>
      <c r="K115" s="338"/>
      <c r="L115" s="338"/>
      <c r="M115" s="338">
        <v>64420</v>
      </c>
      <c r="N115" s="338"/>
      <c r="O115" s="338"/>
    </row>
    <row r="116" spans="1:15" ht="19.5" customHeight="1" hidden="1">
      <c r="A116" s="312"/>
      <c r="B116" s="242"/>
      <c r="C116" s="313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</row>
    <row r="117" spans="1:15" ht="19.5" customHeight="1" hidden="1">
      <c r="A117" s="312"/>
      <c r="B117" s="242"/>
      <c r="C117" s="313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</row>
    <row r="118" spans="1:15" ht="19.5" customHeight="1">
      <c r="A118" s="278" t="s">
        <v>125</v>
      </c>
      <c r="B118" s="279"/>
      <c r="C118" s="280"/>
      <c r="D118" s="356">
        <v>181553</v>
      </c>
      <c r="E118" s="356"/>
      <c r="F118" s="356"/>
      <c r="G118" s="356">
        <v>1926100</v>
      </c>
      <c r="H118" s="356"/>
      <c r="I118" s="356"/>
      <c r="J118" s="356">
        <v>356463</v>
      </c>
      <c r="K118" s="356"/>
      <c r="L118" s="356"/>
      <c r="M118" s="357">
        <v>1751190</v>
      </c>
      <c r="N118" s="358"/>
      <c r="O118" s="359"/>
    </row>
    <row r="119" spans="3:5" ht="18.75">
      <c r="C119" s="239"/>
      <c r="D119" s="239"/>
      <c r="E119" s="239"/>
    </row>
    <row r="120" spans="3:5" ht="18.75">
      <c r="C120" s="239"/>
      <c r="D120" s="239"/>
      <c r="E120" s="239"/>
    </row>
    <row r="121" spans="3:5" ht="18.75">
      <c r="C121" s="239"/>
      <c r="D121" s="239"/>
      <c r="E121" s="239"/>
    </row>
    <row r="122" spans="3:5" ht="18.75">
      <c r="C122" s="239"/>
      <c r="D122" s="239"/>
      <c r="E122" s="239"/>
    </row>
    <row r="123" spans="3:5" ht="18.75">
      <c r="C123" s="239"/>
      <c r="D123" s="239"/>
      <c r="E123" s="239"/>
    </row>
    <row r="124" spans="3:5" ht="18.75">
      <c r="C124" s="239"/>
      <c r="D124" s="239"/>
      <c r="E124" s="239"/>
    </row>
    <row r="125" spans="3:5" ht="18.75">
      <c r="C125" s="239"/>
      <c r="D125" s="239"/>
      <c r="E125" s="239"/>
    </row>
    <row r="126" spans="3:5" ht="18.75">
      <c r="C126" s="239"/>
      <c r="D126" s="239"/>
      <c r="E126" s="239"/>
    </row>
    <row r="127" spans="3:5" ht="18.75">
      <c r="C127" s="239"/>
      <c r="D127" s="239"/>
      <c r="E127" s="239"/>
    </row>
    <row r="128" spans="3:5" ht="18.75">
      <c r="C128" s="239"/>
      <c r="D128" s="239"/>
      <c r="E128" s="239"/>
    </row>
    <row r="129" spans="3:5" ht="18.75">
      <c r="C129" s="239"/>
      <c r="D129" s="239"/>
      <c r="E129" s="239"/>
    </row>
    <row r="130" spans="3:5" ht="18.75">
      <c r="C130" s="239"/>
      <c r="D130" s="239"/>
      <c r="E130" s="239"/>
    </row>
    <row r="131" spans="3:5" ht="18.75">
      <c r="C131" s="239"/>
      <c r="D131" s="239"/>
      <c r="E131" s="239"/>
    </row>
    <row r="132" spans="3:5" ht="18.75">
      <c r="C132" s="239"/>
      <c r="D132" s="239"/>
      <c r="E132" s="239"/>
    </row>
  </sheetData>
  <sheetProtection/>
  <mergeCells count="460">
    <mergeCell ref="M118:O118"/>
    <mergeCell ref="G116:I116"/>
    <mergeCell ref="M113:O113"/>
    <mergeCell ref="J113:L113"/>
    <mergeCell ref="J114:L114"/>
    <mergeCell ref="J115:L115"/>
    <mergeCell ref="M114:O114"/>
    <mergeCell ref="A114:C114"/>
    <mergeCell ref="D114:F114"/>
    <mergeCell ref="G114:I114"/>
    <mergeCell ref="M115:O115"/>
    <mergeCell ref="A118:C118"/>
    <mergeCell ref="D118:F118"/>
    <mergeCell ref="G118:I118"/>
    <mergeCell ref="M116:O116"/>
    <mergeCell ref="J118:L118"/>
    <mergeCell ref="M117:O117"/>
    <mergeCell ref="J117:L117"/>
    <mergeCell ref="A115:C115"/>
    <mergeCell ref="D115:F115"/>
    <mergeCell ref="G115:I115"/>
    <mergeCell ref="J116:L116"/>
    <mergeCell ref="A117:C117"/>
    <mergeCell ref="D117:F117"/>
    <mergeCell ref="G117:I117"/>
    <mergeCell ref="A116:C116"/>
    <mergeCell ref="D116:F116"/>
    <mergeCell ref="D113:F113"/>
    <mergeCell ref="D111:F111"/>
    <mergeCell ref="G111:I111"/>
    <mergeCell ref="A110:C110"/>
    <mergeCell ref="D110:F110"/>
    <mergeCell ref="A113:C113"/>
    <mergeCell ref="A112:C112"/>
    <mergeCell ref="D112:F112"/>
    <mergeCell ref="G113:I113"/>
    <mergeCell ref="A111:C111"/>
    <mergeCell ref="J105:L105"/>
    <mergeCell ref="M112:O112"/>
    <mergeCell ref="M109:O109"/>
    <mergeCell ref="J110:L110"/>
    <mergeCell ref="J109:L109"/>
    <mergeCell ref="M110:O110"/>
    <mergeCell ref="J111:L111"/>
    <mergeCell ref="M111:O111"/>
    <mergeCell ref="A108:C108"/>
    <mergeCell ref="D108:F108"/>
    <mergeCell ref="G108:I108"/>
    <mergeCell ref="J108:L108"/>
    <mergeCell ref="J106:L106"/>
    <mergeCell ref="M106:O106"/>
    <mergeCell ref="D107:F107"/>
    <mergeCell ref="G107:I107"/>
    <mergeCell ref="D105:F105"/>
    <mergeCell ref="G105:I105"/>
    <mergeCell ref="A106:C106"/>
    <mergeCell ref="D106:F106"/>
    <mergeCell ref="G106:I106"/>
    <mergeCell ref="A105:C105"/>
    <mergeCell ref="G112:I112"/>
    <mergeCell ref="J112:L112"/>
    <mergeCell ref="G110:I110"/>
    <mergeCell ref="A109:C109"/>
    <mergeCell ref="J107:L107"/>
    <mergeCell ref="M107:O107"/>
    <mergeCell ref="D109:F109"/>
    <mergeCell ref="G109:I109"/>
    <mergeCell ref="M108:O108"/>
    <mergeCell ref="A107:C107"/>
    <mergeCell ref="M104:O104"/>
    <mergeCell ref="G104:I104"/>
    <mergeCell ref="M103:O103"/>
    <mergeCell ref="M105:O105"/>
    <mergeCell ref="A104:C104"/>
    <mergeCell ref="D103:F103"/>
    <mergeCell ref="G103:I103"/>
    <mergeCell ref="J103:L103"/>
    <mergeCell ref="D104:F104"/>
    <mergeCell ref="J104:L104"/>
    <mergeCell ref="A101:O101"/>
    <mergeCell ref="A103:C103"/>
    <mergeCell ref="K99:L99"/>
    <mergeCell ref="M99:O99"/>
    <mergeCell ref="B99:C99"/>
    <mergeCell ref="D99:E99"/>
    <mergeCell ref="F99:G99"/>
    <mergeCell ref="H99:J99"/>
    <mergeCell ref="K96:L96"/>
    <mergeCell ref="M96:O96"/>
    <mergeCell ref="B98:C98"/>
    <mergeCell ref="D98:E98"/>
    <mergeCell ref="F98:G98"/>
    <mergeCell ref="H98:J98"/>
    <mergeCell ref="K98:L98"/>
    <mergeCell ref="M98:O98"/>
    <mergeCell ref="K97:L97"/>
    <mergeCell ref="M97:O97"/>
    <mergeCell ref="F96:G96"/>
    <mergeCell ref="H96:J96"/>
    <mergeCell ref="B97:C97"/>
    <mergeCell ref="D97:E97"/>
    <mergeCell ref="B96:C96"/>
    <mergeCell ref="D96:E96"/>
    <mergeCell ref="F97:G97"/>
    <mergeCell ref="H97:J97"/>
    <mergeCell ref="F95:G95"/>
    <mergeCell ref="H95:J95"/>
    <mergeCell ref="K94:L94"/>
    <mergeCell ref="M94:O94"/>
    <mergeCell ref="K95:L95"/>
    <mergeCell ref="M95:O95"/>
    <mergeCell ref="F94:G94"/>
    <mergeCell ref="H94:J94"/>
    <mergeCell ref="K93:L93"/>
    <mergeCell ref="M93:O93"/>
    <mergeCell ref="F93:G93"/>
    <mergeCell ref="H93:J93"/>
    <mergeCell ref="B95:C95"/>
    <mergeCell ref="D95:E95"/>
    <mergeCell ref="B93:C93"/>
    <mergeCell ref="D93:E93"/>
    <mergeCell ref="B94:C94"/>
    <mergeCell ref="D94:E94"/>
    <mergeCell ref="B92:C92"/>
    <mergeCell ref="D92:E92"/>
    <mergeCell ref="F92:G92"/>
    <mergeCell ref="H92:J92"/>
    <mergeCell ref="K92:L92"/>
    <mergeCell ref="M92:O92"/>
    <mergeCell ref="F89:G89"/>
    <mergeCell ref="H89:J89"/>
    <mergeCell ref="F90:G90"/>
    <mergeCell ref="H90:J90"/>
    <mergeCell ref="K89:L89"/>
    <mergeCell ref="M89:O89"/>
    <mergeCell ref="K90:L90"/>
    <mergeCell ref="M90:O90"/>
    <mergeCell ref="K91:L91"/>
    <mergeCell ref="M91:O91"/>
    <mergeCell ref="B91:C91"/>
    <mergeCell ref="D91:E91"/>
    <mergeCell ref="F91:G91"/>
    <mergeCell ref="H91:J91"/>
    <mergeCell ref="K88:L88"/>
    <mergeCell ref="M88:O88"/>
    <mergeCell ref="K87:L87"/>
    <mergeCell ref="M87:O87"/>
    <mergeCell ref="B90:C90"/>
    <mergeCell ref="D90:E90"/>
    <mergeCell ref="B88:C88"/>
    <mergeCell ref="D88:E88"/>
    <mergeCell ref="B89:C89"/>
    <mergeCell ref="D89:E89"/>
    <mergeCell ref="B87:C87"/>
    <mergeCell ref="D87:E87"/>
    <mergeCell ref="F88:G88"/>
    <mergeCell ref="H88:J88"/>
    <mergeCell ref="F87:G87"/>
    <mergeCell ref="H87:J87"/>
    <mergeCell ref="K83:L83"/>
    <mergeCell ref="M83:O83"/>
    <mergeCell ref="F84:G84"/>
    <mergeCell ref="H84:J84"/>
    <mergeCell ref="K84:L84"/>
    <mergeCell ref="M84:O84"/>
    <mergeCell ref="F85:G85"/>
    <mergeCell ref="H85:J85"/>
    <mergeCell ref="F86:G86"/>
    <mergeCell ref="H86:J86"/>
    <mergeCell ref="K85:L85"/>
    <mergeCell ref="M85:O85"/>
    <mergeCell ref="K86:L86"/>
    <mergeCell ref="M86:O86"/>
    <mergeCell ref="B86:C86"/>
    <mergeCell ref="D86:E86"/>
    <mergeCell ref="B85:C85"/>
    <mergeCell ref="D85:E85"/>
    <mergeCell ref="B82:C82"/>
    <mergeCell ref="D82:E82"/>
    <mergeCell ref="B84:C84"/>
    <mergeCell ref="D84:E84"/>
    <mergeCell ref="B81:C81"/>
    <mergeCell ref="D81:E81"/>
    <mergeCell ref="F81:G81"/>
    <mergeCell ref="H81:J81"/>
    <mergeCell ref="B80:C80"/>
    <mergeCell ref="D80:E80"/>
    <mergeCell ref="F82:G82"/>
    <mergeCell ref="H82:J82"/>
    <mergeCell ref="B83:C83"/>
    <mergeCell ref="D83:E83"/>
    <mergeCell ref="F83:G83"/>
    <mergeCell ref="H83:J83"/>
    <mergeCell ref="K82:L82"/>
    <mergeCell ref="M82:O82"/>
    <mergeCell ref="B79:C79"/>
    <mergeCell ref="D79:E79"/>
    <mergeCell ref="K79:L79"/>
    <mergeCell ref="M79:O79"/>
    <mergeCell ref="K81:L81"/>
    <mergeCell ref="M81:O81"/>
    <mergeCell ref="K80:L80"/>
    <mergeCell ref="M80:O80"/>
    <mergeCell ref="F80:G80"/>
    <mergeCell ref="H80:J80"/>
    <mergeCell ref="D78:E78"/>
    <mergeCell ref="K78:L78"/>
    <mergeCell ref="F78:G78"/>
    <mergeCell ref="H78:J78"/>
    <mergeCell ref="F79:G79"/>
    <mergeCell ref="H79:J79"/>
    <mergeCell ref="B78:C78"/>
    <mergeCell ref="M57:O57"/>
    <mergeCell ref="A75:O75"/>
    <mergeCell ref="B77:C77"/>
    <mergeCell ref="M77:O77"/>
    <mergeCell ref="M78:O78"/>
    <mergeCell ref="D77:E77"/>
    <mergeCell ref="F77:G77"/>
    <mergeCell ref="H77:J77"/>
    <mergeCell ref="K77:L77"/>
    <mergeCell ref="A55:J55"/>
    <mergeCell ref="A57:A58"/>
    <mergeCell ref="B57:C57"/>
    <mergeCell ref="D57:F57"/>
    <mergeCell ref="G57:I57"/>
    <mergeCell ref="J57:L57"/>
    <mergeCell ref="B53:E53"/>
    <mergeCell ref="F53:O53"/>
    <mergeCell ref="B45:E45"/>
    <mergeCell ref="F51:O51"/>
    <mergeCell ref="F45:O45"/>
    <mergeCell ref="B51:E51"/>
    <mergeCell ref="B49:E49"/>
    <mergeCell ref="B52:E52"/>
    <mergeCell ref="F52:O52"/>
    <mergeCell ref="B47:E47"/>
    <mergeCell ref="B46:E46"/>
    <mergeCell ref="F46:O46"/>
    <mergeCell ref="B50:E50"/>
    <mergeCell ref="F50:O50"/>
    <mergeCell ref="B48:E48"/>
    <mergeCell ref="B43:E43"/>
    <mergeCell ref="F43:O43"/>
    <mergeCell ref="F48:O48"/>
    <mergeCell ref="F47:O47"/>
    <mergeCell ref="F49:O49"/>
    <mergeCell ref="A39:O39"/>
    <mergeCell ref="A41:O41"/>
    <mergeCell ref="F37:G37"/>
    <mergeCell ref="H37:I37"/>
    <mergeCell ref="N37:O37"/>
    <mergeCell ref="J36:K36"/>
    <mergeCell ref="L36:M36"/>
    <mergeCell ref="H36:I36"/>
    <mergeCell ref="J37:K37"/>
    <mergeCell ref="L37:M37"/>
    <mergeCell ref="A37:C37"/>
    <mergeCell ref="D37:E37"/>
    <mergeCell ref="A35:C35"/>
    <mergeCell ref="D35:E35"/>
    <mergeCell ref="J35:K35"/>
    <mergeCell ref="N36:O36"/>
    <mergeCell ref="N35:O35"/>
    <mergeCell ref="J34:K34"/>
    <mergeCell ref="L34:M34"/>
    <mergeCell ref="L35:M35"/>
    <mergeCell ref="B44:E44"/>
    <mergeCell ref="F44:O44"/>
    <mergeCell ref="A36:C36"/>
    <mergeCell ref="D36:E36"/>
    <mergeCell ref="F36:G36"/>
    <mergeCell ref="A32:C32"/>
    <mergeCell ref="D32:E32"/>
    <mergeCell ref="F35:G35"/>
    <mergeCell ref="H35:I35"/>
    <mergeCell ref="F34:G34"/>
    <mergeCell ref="H34:I34"/>
    <mergeCell ref="A33:C33"/>
    <mergeCell ref="D33:E33"/>
    <mergeCell ref="A34:C34"/>
    <mergeCell ref="D34:E34"/>
    <mergeCell ref="N29:O29"/>
    <mergeCell ref="J31:K31"/>
    <mergeCell ref="L31:M31"/>
    <mergeCell ref="N31:O31"/>
    <mergeCell ref="J30:K30"/>
    <mergeCell ref="L30:M30"/>
    <mergeCell ref="F32:G32"/>
    <mergeCell ref="H32:I32"/>
    <mergeCell ref="J32:K32"/>
    <mergeCell ref="L32:M32"/>
    <mergeCell ref="J33:K33"/>
    <mergeCell ref="L33:M33"/>
    <mergeCell ref="F30:G30"/>
    <mergeCell ref="H30:I30"/>
    <mergeCell ref="N34:O34"/>
    <mergeCell ref="N30:O30"/>
    <mergeCell ref="N32:O32"/>
    <mergeCell ref="F33:G33"/>
    <mergeCell ref="H33:I33"/>
    <mergeCell ref="N33:O33"/>
    <mergeCell ref="F31:G31"/>
    <mergeCell ref="H31:I31"/>
    <mergeCell ref="A28:C28"/>
    <mergeCell ref="D28:E28"/>
    <mergeCell ref="A31:C31"/>
    <mergeCell ref="D31:E31"/>
    <mergeCell ref="A29:C29"/>
    <mergeCell ref="D29:E29"/>
    <mergeCell ref="A30:C30"/>
    <mergeCell ref="D30:E30"/>
    <mergeCell ref="J25:K25"/>
    <mergeCell ref="L25:M25"/>
    <mergeCell ref="F28:G28"/>
    <mergeCell ref="H28:I28"/>
    <mergeCell ref="F25:G25"/>
    <mergeCell ref="H25:I25"/>
    <mergeCell ref="F27:G27"/>
    <mergeCell ref="H27:I27"/>
    <mergeCell ref="J27:K27"/>
    <mergeCell ref="L27:M27"/>
    <mergeCell ref="N28:O28"/>
    <mergeCell ref="N27:O27"/>
    <mergeCell ref="F29:G29"/>
    <mergeCell ref="H29:I29"/>
    <mergeCell ref="J26:K26"/>
    <mergeCell ref="L26:M26"/>
    <mergeCell ref="J29:K29"/>
    <mergeCell ref="L29:M29"/>
    <mergeCell ref="J28:K28"/>
    <mergeCell ref="L28:M28"/>
    <mergeCell ref="N25:O25"/>
    <mergeCell ref="A27:C27"/>
    <mergeCell ref="D27:E27"/>
    <mergeCell ref="A26:C26"/>
    <mergeCell ref="D26:E26"/>
    <mergeCell ref="F26:G26"/>
    <mergeCell ref="H26:I26"/>
    <mergeCell ref="A25:C25"/>
    <mergeCell ref="D25:E25"/>
    <mergeCell ref="N26:O26"/>
    <mergeCell ref="J24:K24"/>
    <mergeCell ref="L24:M24"/>
    <mergeCell ref="A24:C24"/>
    <mergeCell ref="D24:E24"/>
    <mergeCell ref="F24:G24"/>
    <mergeCell ref="H24:I24"/>
    <mergeCell ref="A21:C21"/>
    <mergeCell ref="D21:E21"/>
    <mergeCell ref="F22:G22"/>
    <mergeCell ref="H22:I22"/>
    <mergeCell ref="F21:G21"/>
    <mergeCell ref="H21:I21"/>
    <mergeCell ref="D23:E23"/>
    <mergeCell ref="F23:G23"/>
    <mergeCell ref="H23:I23"/>
    <mergeCell ref="A22:C22"/>
    <mergeCell ref="D22:E22"/>
    <mergeCell ref="L23:M23"/>
    <mergeCell ref="J22:K22"/>
    <mergeCell ref="L22:M22"/>
    <mergeCell ref="A23:C23"/>
    <mergeCell ref="J23:K23"/>
    <mergeCell ref="L19:M19"/>
    <mergeCell ref="J19:K19"/>
    <mergeCell ref="N24:O24"/>
    <mergeCell ref="N21:O21"/>
    <mergeCell ref="N22:O22"/>
    <mergeCell ref="N23:O23"/>
    <mergeCell ref="N19:O19"/>
    <mergeCell ref="J21:K21"/>
    <mergeCell ref="L21:M21"/>
    <mergeCell ref="N20:O20"/>
    <mergeCell ref="F19:G19"/>
    <mergeCell ref="H19:I19"/>
    <mergeCell ref="A20:C20"/>
    <mergeCell ref="D20:E20"/>
    <mergeCell ref="F20:G20"/>
    <mergeCell ref="H20:I20"/>
    <mergeCell ref="J18:K18"/>
    <mergeCell ref="L18:M18"/>
    <mergeCell ref="F18:G18"/>
    <mergeCell ref="H18:I18"/>
    <mergeCell ref="J20:K20"/>
    <mergeCell ref="L20:M20"/>
    <mergeCell ref="A17:C17"/>
    <mergeCell ref="D17:E17"/>
    <mergeCell ref="N18:O18"/>
    <mergeCell ref="A19:C19"/>
    <mergeCell ref="D19:E19"/>
    <mergeCell ref="A18:C18"/>
    <mergeCell ref="D18:E18"/>
    <mergeCell ref="N17:O17"/>
    <mergeCell ref="F17:G17"/>
    <mergeCell ref="H17:I17"/>
    <mergeCell ref="F14:G14"/>
    <mergeCell ref="J15:K15"/>
    <mergeCell ref="L15:M15"/>
    <mergeCell ref="N15:O15"/>
    <mergeCell ref="N14:O14"/>
    <mergeCell ref="N16:O16"/>
    <mergeCell ref="L16:M16"/>
    <mergeCell ref="H16:I16"/>
    <mergeCell ref="F15:G15"/>
    <mergeCell ref="H15:I15"/>
    <mergeCell ref="J17:K17"/>
    <mergeCell ref="L17:M17"/>
    <mergeCell ref="A13:C13"/>
    <mergeCell ref="D13:E13"/>
    <mergeCell ref="A15:C15"/>
    <mergeCell ref="J14:K14"/>
    <mergeCell ref="L14:M14"/>
    <mergeCell ref="J16:K16"/>
    <mergeCell ref="H11:I11"/>
    <mergeCell ref="A14:C14"/>
    <mergeCell ref="D14:E14"/>
    <mergeCell ref="A16:C16"/>
    <mergeCell ref="D16:E16"/>
    <mergeCell ref="D15:E15"/>
    <mergeCell ref="J11:K11"/>
    <mergeCell ref="H14:I14"/>
    <mergeCell ref="F16:G16"/>
    <mergeCell ref="A12:C12"/>
    <mergeCell ref="D12:E12"/>
    <mergeCell ref="J13:K13"/>
    <mergeCell ref="A11:C11"/>
    <mergeCell ref="D11:E11"/>
    <mergeCell ref="F11:G11"/>
    <mergeCell ref="F13:G13"/>
    <mergeCell ref="F12:G12"/>
    <mergeCell ref="H12:I12"/>
    <mergeCell ref="J12:K12"/>
    <mergeCell ref="L12:M12"/>
    <mergeCell ref="L13:M13"/>
    <mergeCell ref="H13:I13"/>
    <mergeCell ref="N12:O12"/>
    <mergeCell ref="N13:O13"/>
    <mergeCell ref="J10:K10"/>
    <mergeCell ref="L10:M10"/>
    <mergeCell ref="N10:O10"/>
    <mergeCell ref="L11:M11"/>
    <mergeCell ref="N11:O11"/>
    <mergeCell ref="J9:K9"/>
    <mergeCell ref="L9:M9"/>
    <mergeCell ref="N9:O9"/>
    <mergeCell ref="A5:O5"/>
    <mergeCell ref="A7:O7"/>
    <mergeCell ref="H9:I9"/>
    <mergeCell ref="A9:C9"/>
    <mergeCell ref="A10:C10"/>
    <mergeCell ref="D9:E9"/>
    <mergeCell ref="F9:G9"/>
    <mergeCell ref="A1:O1"/>
    <mergeCell ref="A2:O2"/>
    <mergeCell ref="A3:O3"/>
    <mergeCell ref="A4:O4"/>
    <mergeCell ref="D10:E10"/>
    <mergeCell ref="F10:G10"/>
    <mergeCell ref="H10:I10"/>
  </mergeCells>
  <printOptions/>
  <pageMargins left="1.1811023622047245" right="0.3937007874015748" top="0.7874015748031497" bottom="0.7874015748031497" header="0.2755905511811024" footer="0.15748031496062992"/>
  <pageSetup horizontalDpi="1200" verticalDpi="1200" orientation="landscape" paperSize="9" scale="47" r:id="rId1"/>
  <headerFooter alignWithMargins="0">
    <oddHeader>&amp;C&amp;"Times New Roman,обычный"&amp;14 
13
&amp;R
&amp;"Times New Roman,обычный"&amp;14Продовження додатка 1
Таблиця 6
</oddHeader>
  </headerFooter>
  <rowBreaks count="3" manualBreakCount="3">
    <brk id="53" max="14" man="1"/>
    <brk id="74" max="14" man="1"/>
    <brk id="9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43"/>
  </sheetPr>
  <dimension ref="A1:K55"/>
  <sheetViews>
    <sheetView view="pageBreakPreview" zoomScale="75" zoomScaleNormal="60" zoomScaleSheetLayoutView="75" zoomScalePageLayoutView="0" workbookViewId="0" topLeftCell="A22">
      <selection activeCell="F140" sqref="F140"/>
    </sheetView>
  </sheetViews>
  <sheetFormatPr defaultColWidth="9.00390625" defaultRowHeight="12.75"/>
  <cols>
    <col min="1" max="1" width="8.25390625" style="2" customWidth="1"/>
    <col min="2" max="2" width="32.625" style="2" customWidth="1"/>
    <col min="3" max="3" width="11.25390625" style="2" customWidth="1"/>
    <col min="4" max="4" width="86.875" style="2" customWidth="1"/>
    <col min="5" max="5" width="10.00390625" style="2" customWidth="1"/>
    <col min="6" max="6" width="10.875" style="2" customWidth="1"/>
    <col min="7" max="7" width="17.375" style="2" customWidth="1"/>
    <col min="8" max="8" width="15.25390625" style="2" customWidth="1"/>
    <col min="9" max="10" width="16.375" style="2" customWidth="1"/>
    <col min="11" max="16384" width="9.125" style="2" customWidth="1"/>
  </cols>
  <sheetData>
    <row r="1" spans="1:10" ht="18.75">
      <c r="A1" s="22"/>
      <c r="B1" s="22"/>
      <c r="C1" s="22"/>
      <c r="D1" s="22"/>
      <c r="E1" s="22"/>
      <c r="F1" s="28"/>
      <c r="G1" s="28"/>
      <c r="J1" s="163"/>
    </row>
    <row r="2" spans="2:10" ht="18.75" customHeight="1">
      <c r="B2" s="38" t="s">
        <v>653</v>
      </c>
      <c r="C2" s="60"/>
      <c r="D2" s="60"/>
      <c r="E2" s="60"/>
      <c r="F2" s="60"/>
      <c r="G2" s="60"/>
      <c r="H2" s="60"/>
      <c r="I2" s="60"/>
      <c r="J2" s="60"/>
    </row>
    <row r="3" spans="1:10" ht="18.75">
      <c r="A3" s="56"/>
      <c r="B3" s="56"/>
      <c r="C3" s="56"/>
      <c r="D3" s="56"/>
      <c r="E3" s="56"/>
      <c r="F3" s="56"/>
      <c r="G3" s="60"/>
      <c r="H3" s="60"/>
      <c r="I3" s="60"/>
      <c r="J3" s="60"/>
    </row>
    <row r="4" spans="1:10" ht="24.75" customHeight="1">
      <c r="A4" s="297" t="s">
        <v>246</v>
      </c>
      <c r="B4" s="297" t="s">
        <v>781</v>
      </c>
      <c r="C4" s="275" t="s">
        <v>782</v>
      </c>
      <c r="D4" s="275" t="s">
        <v>112</v>
      </c>
      <c r="E4" s="275" t="s">
        <v>783</v>
      </c>
      <c r="F4" s="275"/>
      <c r="G4" s="275"/>
      <c r="H4" s="275"/>
      <c r="I4" s="361" t="s">
        <v>178</v>
      </c>
      <c r="J4" s="361" t="s">
        <v>179</v>
      </c>
    </row>
    <row r="5" spans="1:10" ht="57" customHeight="1">
      <c r="A5" s="297"/>
      <c r="B5" s="297"/>
      <c r="C5" s="275"/>
      <c r="D5" s="275"/>
      <c r="E5" s="275" t="s">
        <v>331</v>
      </c>
      <c r="F5" s="275"/>
      <c r="G5" s="7" t="s">
        <v>332</v>
      </c>
      <c r="H5" s="7" t="s">
        <v>333</v>
      </c>
      <c r="I5" s="361"/>
      <c r="J5" s="361"/>
    </row>
    <row r="6" spans="1:10" ht="18" customHeight="1">
      <c r="A6" s="68">
        <v>1</v>
      </c>
      <c r="B6" s="68">
        <v>2</v>
      </c>
      <c r="C6" s="161">
        <v>3</v>
      </c>
      <c r="D6" s="161">
        <v>4</v>
      </c>
      <c r="E6" s="366">
        <v>5</v>
      </c>
      <c r="F6" s="366"/>
      <c r="G6" s="164">
        <v>6</v>
      </c>
      <c r="H6" s="164">
        <v>7</v>
      </c>
      <c r="I6" s="164">
        <v>8</v>
      </c>
      <c r="J6" s="164">
        <v>9</v>
      </c>
    </row>
    <row r="7" spans="1:10" ht="19.5" customHeight="1">
      <c r="A7" s="68">
        <v>1</v>
      </c>
      <c r="B7" s="166" t="s">
        <v>45</v>
      </c>
      <c r="C7" s="166">
        <v>2004</v>
      </c>
      <c r="D7" s="170" t="s">
        <v>302</v>
      </c>
      <c r="E7" s="362">
        <v>-237</v>
      </c>
      <c r="F7" s="363"/>
      <c r="G7" s="169">
        <v>-135.45</v>
      </c>
      <c r="H7" s="169">
        <v>-160</v>
      </c>
      <c r="I7" s="171">
        <f>(H7/G7)*100</f>
        <v>118.12476928756</v>
      </c>
      <c r="J7" s="171">
        <f>(H7/E7)*100</f>
        <v>67.51054852320675</v>
      </c>
    </row>
    <row r="8" spans="1:10" ht="19.5" customHeight="1">
      <c r="A8" s="68">
        <v>2</v>
      </c>
      <c r="B8" s="166" t="s">
        <v>46</v>
      </c>
      <c r="C8" s="166">
        <v>2008</v>
      </c>
      <c r="D8" s="170" t="s">
        <v>746</v>
      </c>
      <c r="E8" s="362">
        <v>-57</v>
      </c>
      <c r="F8" s="363"/>
      <c r="G8" s="169">
        <v>-116.1</v>
      </c>
      <c r="H8" s="169">
        <v>-137</v>
      </c>
      <c r="I8" s="171">
        <f aca="true" t="shared" si="0" ref="I8:I32">(H8/G8)*100</f>
        <v>118.00172265288545</v>
      </c>
      <c r="J8" s="171">
        <f aca="true" t="shared" si="1" ref="J8:J32">(H8/E8)*100</f>
        <v>240.35087719298244</v>
      </c>
    </row>
    <row r="9" spans="1:10" ht="19.5" customHeight="1">
      <c r="A9" s="68">
        <v>3</v>
      </c>
      <c r="B9" s="166" t="s">
        <v>45</v>
      </c>
      <c r="C9" s="166">
        <v>2008</v>
      </c>
      <c r="D9" s="170" t="s">
        <v>747</v>
      </c>
      <c r="E9" s="362">
        <v>-9</v>
      </c>
      <c r="F9" s="363"/>
      <c r="G9" s="169">
        <v>-100.5</v>
      </c>
      <c r="H9" s="169">
        <v>-119</v>
      </c>
      <c r="I9" s="171">
        <f t="shared" si="0"/>
        <v>118.40796019900498</v>
      </c>
      <c r="J9" s="171">
        <f t="shared" si="1"/>
        <v>1322.2222222222222</v>
      </c>
    </row>
    <row r="10" spans="1:10" ht="19.5" customHeight="1">
      <c r="A10" s="68">
        <v>4</v>
      </c>
      <c r="B10" s="166" t="s">
        <v>450</v>
      </c>
      <c r="C10" s="166">
        <v>2005</v>
      </c>
      <c r="D10" s="170" t="s">
        <v>203</v>
      </c>
      <c r="E10" s="362">
        <v>-192</v>
      </c>
      <c r="F10" s="363"/>
      <c r="G10" s="169">
        <v>-150.5</v>
      </c>
      <c r="H10" s="169">
        <v>-178</v>
      </c>
      <c r="I10" s="171">
        <f t="shared" si="0"/>
        <v>118.27242524916943</v>
      </c>
      <c r="J10" s="171">
        <f t="shared" si="1"/>
        <v>92.70833333333334</v>
      </c>
    </row>
    <row r="11" spans="1:10" ht="19.5" customHeight="1">
      <c r="A11" s="68">
        <v>5</v>
      </c>
      <c r="B11" s="166" t="s">
        <v>473</v>
      </c>
      <c r="C11" s="166">
        <v>2011</v>
      </c>
      <c r="D11" s="170" t="s">
        <v>204</v>
      </c>
      <c r="E11" s="362">
        <v>-51</v>
      </c>
      <c r="F11" s="363"/>
      <c r="G11" s="169">
        <v>-69.44</v>
      </c>
      <c r="H11" s="169">
        <v>-82</v>
      </c>
      <c r="I11" s="171">
        <f t="shared" si="0"/>
        <v>118.08755760368663</v>
      </c>
      <c r="J11" s="171">
        <f t="shared" si="1"/>
        <v>160.7843137254902</v>
      </c>
    </row>
    <row r="12" spans="1:10" ht="19.5" customHeight="1">
      <c r="A12" s="68">
        <v>6</v>
      </c>
      <c r="B12" s="166" t="s">
        <v>474</v>
      </c>
      <c r="C12" s="166">
        <v>2005</v>
      </c>
      <c r="D12" s="170" t="s">
        <v>205</v>
      </c>
      <c r="E12" s="362">
        <v>-147</v>
      </c>
      <c r="F12" s="363"/>
      <c r="G12" s="169">
        <v>-107.5</v>
      </c>
      <c r="H12" s="169">
        <v>-127</v>
      </c>
      <c r="I12" s="171">
        <f t="shared" si="0"/>
        <v>118.13953488372093</v>
      </c>
      <c r="J12" s="171">
        <f t="shared" si="1"/>
        <v>86.39455782312925</v>
      </c>
    </row>
    <row r="13" spans="1:10" ht="19.5" customHeight="1">
      <c r="A13" s="68">
        <v>7</v>
      </c>
      <c r="B13" s="166" t="s">
        <v>46</v>
      </c>
      <c r="C13" s="166">
        <v>2008</v>
      </c>
      <c r="D13" s="170" t="s">
        <v>287</v>
      </c>
      <c r="E13" s="362">
        <v>-45</v>
      </c>
      <c r="F13" s="363"/>
      <c r="G13" s="169">
        <v>-64.06</v>
      </c>
      <c r="H13" s="169">
        <v>-76</v>
      </c>
      <c r="I13" s="171">
        <f t="shared" si="0"/>
        <v>118.63877614736185</v>
      </c>
      <c r="J13" s="171">
        <f t="shared" si="1"/>
        <v>168.88888888888889</v>
      </c>
    </row>
    <row r="14" spans="1:10" ht="19.5" customHeight="1">
      <c r="A14" s="68">
        <v>8</v>
      </c>
      <c r="B14" s="166" t="s">
        <v>45</v>
      </c>
      <c r="C14" s="166">
        <v>2009</v>
      </c>
      <c r="D14" s="170" t="s">
        <v>288</v>
      </c>
      <c r="E14" s="362">
        <v>-182</v>
      </c>
      <c r="F14" s="363"/>
      <c r="G14" s="169">
        <v>-108.36</v>
      </c>
      <c r="H14" s="169">
        <v>-128</v>
      </c>
      <c r="I14" s="171">
        <f t="shared" si="0"/>
        <v>118.12476928756</v>
      </c>
      <c r="J14" s="171">
        <f t="shared" si="1"/>
        <v>70.32967032967034</v>
      </c>
    </row>
    <row r="15" spans="1:10" ht="19.5" customHeight="1">
      <c r="A15" s="68">
        <v>9</v>
      </c>
      <c r="B15" s="166" t="s">
        <v>45</v>
      </c>
      <c r="C15" s="166">
        <v>2009</v>
      </c>
      <c r="D15" s="170" t="s">
        <v>561</v>
      </c>
      <c r="E15" s="362">
        <v>-155</v>
      </c>
      <c r="F15" s="363"/>
      <c r="G15" s="169">
        <v>-120.4</v>
      </c>
      <c r="H15" s="169">
        <v>-142</v>
      </c>
      <c r="I15" s="171">
        <f t="shared" si="0"/>
        <v>117.94019933554816</v>
      </c>
      <c r="J15" s="171">
        <f t="shared" si="1"/>
        <v>91.61290322580645</v>
      </c>
    </row>
    <row r="16" spans="1:10" ht="19.5" customHeight="1">
      <c r="A16" s="68">
        <v>10</v>
      </c>
      <c r="B16" s="166" t="s">
        <v>45</v>
      </c>
      <c r="C16" s="166">
        <v>2008</v>
      </c>
      <c r="D16" s="170" t="s">
        <v>562</v>
      </c>
      <c r="E16" s="362">
        <v>0</v>
      </c>
      <c r="F16" s="363"/>
      <c r="G16" s="169">
        <v>-62.88</v>
      </c>
      <c r="H16" s="169">
        <v>-74</v>
      </c>
      <c r="I16" s="171">
        <f t="shared" si="0"/>
        <v>117.68447837150127</v>
      </c>
      <c r="J16" s="171"/>
    </row>
    <row r="17" spans="1:10" ht="19.5" customHeight="1">
      <c r="A17" s="68">
        <v>11</v>
      </c>
      <c r="B17" s="166" t="s">
        <v>475</v>
      </c>
      <c r="C17" s="166">
        <v>2001</v>
      </c>
      <c r="D17" s="170" t="s">
        <v>563</v>
      </c>
      <c r="E17" s="362">
        <v>-227</v>
      </c>
      <c r="F17" s="363"/>
      <c r="G17" s="169">
        <v>-116.96</v>
      </c>
      <c r="H17" s="169">
        <v>-138</v>
      </c>
      <c r="I17" s="171">
        <f t="shared" si="0"/>
        <v>117.9890560875513</v>
      </c>
      <c r="J17" s="171">
        <f t="shared" si="1"/>
        <v>60.792951541850215</v>
      </c>
    </row>
    <row r="18" spans="1:10" ht="19.5" customHeight="1">
      <c r="A18" s="68">
        <v>12</v>
      </c>
      <c r="B18" s="166" t="s">
        <v>476</v>
      </c>
      <c r="C18" s="166">
        <v>2008</v>
      </c>
      <c r="D18" s="170" t="s">
        <v>79</v>
      </c>
      <c r="E18" s="362">
        <v>-49</v>
      </c>
      <c r="F18" s="363"/>
      <c r="G18" s="169">
        <v>-79.55</v>
      </c>
      <c r="H18" s="169">
        <v>-94</v>
      </c>
      <c r="I18" s="171">
        <f t="shared" si="0"/>
        <v>118.16467630421118</v>
      </c>
      <c r="J18" s="171">
        <f t="shared" si="1"/>
        <v>191.83673469387753</v>
      </c>
    </row>
    <row r="19" spans="1:10" ht="19.5" customHeight="1">
      <c r="A19" s="68">
        <v>13</v>
      </c>
      <c r="B19" s="166" t="s">
        <v>477</v>
      </c>
      <c r="C19" s="166">
        <v>2009</v>
      </c>
      <c r="D19" s="170" t="s">
        <v>80</v>
      </c>
      <c r="E19" s="362">
        <v>-290</v>
      </c>
      <c r="F19" s="363"/>
      <c r="G19" s="169">
        <v>-129</v>
      </c>
      <c r="H19" s="169">
        <v>-152</v>
      </c>
      <c r="I19" s="171">
        <f t="shared" si="0"/>
        <v>117.8294573643411</v>
      </c>
      <c r="J19" s="171">
        <f t="shared" si="1"/>
        <v>52.41379310344828</v>
      </c>
    </row>
    <row r="20" spans="1:10" ht="19.5" customHeight="1">
      <c r="A20" s="68">
        <v>14</v>
      </c>
      <c r="B20" s="166" t="s">
        <v>474</v>
      </c>
      <c r="C20" s="166">
        <v>2005</v>
      </c>
      <c r="D20" s="170" t="s">
        <v>81</v>
      </c>
      <c r="E20" s="362">
        <v>-40</v>
      </c>
      <c r="F20" s="363"/>
      <c r="G20" s="169">
        <v>-97.18</v>
      </c>
      <c r="H20" s="169">
        <v>-115</v>
      </c>
      <c r="I20" s="171">
        <f t="shared" si="0"/>
        <v>118.33710640049392</v>
      </c>
      <c r="J20" s="171">
        <f t="shared" si="1"/>
        <v>287.5</v>
      </c>
    </row>
    <row r="21" spans="1:10" ht="19.5" customHeight="1">
      <c r="A21" s="68">
        <v>15</v>
      </c>
      <c r="B21" s="166" t="s">
        <v>474</v>
      </c>
      <c r="C21" s="166">
        <v>2005</v>
      </c>
      <c r="D21" s="170" t="s">
        <v>82</v>
      </c>
      <c r="E21" s="362">
        <v>-122</v>
      </c>
      <c r="F21" s="363"/>
      <c r="G21" s="169">
        <v>-90.3</v>
      </c>
      <c r="H21" s="169">
        <v>-107</v>
      </c>
      <c r="I21" s="171">
        <f t="shared" si="0"/>
        <v>118.49390919158363</v>
      </c>
      <c r="J21" s="171">
        <f t="shared" si="1"/>
        <v>87.70491803278688</v>
      </c>
    </row>
    <row r="22" spans="1:10" ht="19.5" customHeight="1">
      <c r="A22" s="68">
        <v>16</v>
      </c>
      <c r="B22" s="166" t="s">
        <v>45</v>
      </c>
      <c r="C22" s="166">
        <v>2007</v>
      </c>
      <c r="D22" s="170" t="s">
        <v>18</v>
      </c>
      <c r="E22" s="362">
        <v>-214</v>
      </c>
      <c r="F22" s="363"/>
      <c r="G22" s="169">
        <v>-128.84</v>
      </c>
      <c r="H22" s="169">
        <v>-152</v>
      </c>
      <c r="I22" s="171">
        <f t="shared" si="0"/>
        <v>117.97578391803786</v>
      </c>
      <c r="J22" s="171">
        <f t="shared" si="1"/>
        <v>71.02803738317756</v>
      </c>
    </row>
    <row r="23" spans="1:10" ht="19.5" customHeight="1">
      <c r="A23" s="68">
        <v>17</v>
      </c>
      <c r="B23" s="166" t="s">
        <v>46</v>
      </c>
      <c r="C23" s="166">
        <v>2009</v>
      </c>
      <c r="D23" s="170" t="s">
        <v>665</v>
      </c>
      <c r="E23" s="362">
        <v>-128</v>
      </c>
      <c r="F23" s="363"/>
      <c r="G23" s="169">
        <v>-86.6</v>
      </c>
      <c r="H23" s="169">
        <v>-102</v>
      </c>
      <c r="I23" s="171">
        <f t="shared" si="0"/>
        <v>117.78290993071595</v>
      </c>
      <c r="J23" s="171">
        <f t="shared" si="1"/>
        <v>79.6875</v>
      </c>
    </row>
    <row r="24" spans="1:10" ht="19.5" customHeight="1">
      <c r="A24" s="68">
        <v>18</v>
      </c>
      <c r="B24" s="166" t="s">
        <v>45</v>
      </c>
      <c r="C24" s="166">
        <v>2004</v>
      </c>
      <c r="D24" s="170" t="s">
        <v>666</v>
      </c>
      <c r="E24" s="362">
        <v>-138</v>
      </c>
      <c r="F24" s="363"/>
      <c r="G24" s="169">
        <v>-135.45</v>
      </c>
      <c r="H24" s="169">
        <v>-160</v>
      </c>
      <c r="I24" s="171">
        <f t="shared" si="0"/>
        <v>118.12476928756</v>
      </c>
      <c r="J24" s="171">
        <f t="shared" si="1"/>
        <v>115.94202898550725</v>
      </c>
    </row>
    <row r="25" spans="1:10" ht="19.5" customHeight="1">
      <c r="A25" s="68">
        <v>19</v>
      </c>
      <c r="B25" s="166" t="s">
        <v>46</v>
      </c>
      <c r="C25" s="166">
        <v>2008</v>
      </c>
      <c r="D25" s="170" t="s">
        <v>163</v>
      </c>
      <c r="E25" s="362">
        <v>-138</v>
      </c>
      <c r="F25" s="363"/>
      <c r="G25" s="169">
        <v>-98.9</v>
      </c>
      <c r="H25" s="169">
        <v>-117</v>
      </c>
      <c r="I25" s="171">
        <f t="shared" si="0"/>
        <v>118.30131445904955</v>
      </c>
      <c r="J25" s="171">
        <f t="shared" si="1"/>
        <v>84.78260869565217</v>
      </c>
    </row>
    <row r="26" spans="1:10" ht="19.5" customHeight="1">
      <c r="A26" s="68">
        <v>20</v>
      </c>
      <c r="B26" s="166" t="s">
        <v>46</v>
      </c>
      <c r="C26" s="166">
        <v>2008</v>
      </c>
      <c r="D26" s="170" t="s">
        <v>595</v>
      </c>
      <c r="E26" s="362">
        <v>-151</v>
      </c>
      <c r="F26" s="363"/>
      <c r="G26" s="169">
        <v>-81.27</v>
      </c>
      <c r="H26" s="169">
        <v>-96</v>
      </c>
      <c r="I26" s="171">
        <f t="shared" si="0"/>
        <v>118.12476928756</v>
      </c>
      <c r="J26" s="171">
        <f t="shared" si="1"/>
        <v>63.576158940397356</v>
      </c>
    </row>
    <row r="27" spans="1:10" ht="19.5" customHeight="1">
      <c r="A27" s="68">
        <v>21</v>
      </c>
      <c r="B27" s="166" t="s">
        <v>297</v>
      </c>
      <c r="C27" s="166">
        <v>2004</v>
      </c>
      <c r="D27" s="170" t="s">
        <v>683</v>
      </c>
      <c r="E27" s="362">
        <v>-132</v>
      </c>
      <c r="F27" s="363"/>
      <c r="G27" s="169">
        <v>-104.49</v>
      </c>
      <c r="H27" s="169">
        <v>-123</v>
      </c>
      <c r="I27" s="171">
        <f t="shared" si="0"/>
        <v>117.71461383864485</v>
      </c>
      <c r="J27" s="171">
        <f t="shared" si="1"/>
        <v>93.18181818181817</v>
      </c>
    </row>
    <row r="28" spans="1:10" ht="19.5" customHeight="1">
      <c r="A28" s="68">
        <v>22</v>
      </c>
      <c r="B28" s="166" t="s">
        <v>298</v>
      </c>
      <c r="C28" s="166">
        <v>1998</v>
      </c>
      <c r="D28" s="170" t="s">
        <v>455</v>
      </c>
      <c r="E28" s="362">
        <v>-54</v>
      </c>
      <c r="F28" s="363"/>
      <c r="G28" s="169">
        <v>-100.19</v>
      </c>
      <c r="H28" s="169">
        <v>-118</v>
      </c>
      <c r="I28" s="171">
        <f t="shared" si="0"/>
        <v>117.77622517217287</v>
      </c>
      <c r="J28" s="171">
        <f t="shared" si="1"/>
        <v>218.5185185185185</v>
      </c>
    </row>
    <row r="29" spans="1:10" ht="19.5" customHeight="1">
      <c r="A29" s="68">
        <v>23</v>
      </c>
      <c r="B29" s="166" t="s">
        <v>299</v>
      </c>
      <c r="C29" s="166">
        <v>2007</v>
      </c>
      <c r="D29" s="170" t="s">
        <v>456</v>
      </c>
      <c r="E29" s="362">
        <v>-30</v>
      </c>
      <c r="F29" s="363"/>
      <c r="G29" s="169">
        <v>-86</v>
      </c>
      <c r="H29" s="169">
        <v>-102</v>
      </c>
      <c r="I29" s="171">
        <f t="shared" si="0"/>
        <v>118.6046511627907</v>
      </c>
      <c r="J29" s="171">
        <f t="shared" si="1"/>
        <v>340</v>
      </c>
    </row>
    <row r="30" spans="1:10" ht="19.5" customHeight="1">
      <c r="A30" s="68">
        <v>24</v>
      </c>
      <c r="B30" s="166" t="s">
        <v>300</v>
      </c>
      <c r="C30" s="166">
        <v>1994</v>
      </c>
      <c r="D30" s="170" t="s">
        <v>294</v>
      </c>
      <c r="E30" s="362">
        <v>-66</v>
      </c>
      <c r="F30" s="363"/>
      <c r="G30" s="169">
        <v>-116.1</v>
      </c>
      <c r="H30" s="169">
        <v>-137</v>
      </c>
      <c r="I30" s="171">
        <f t="shared" si="0"/>
        <v>118.00172265288545</v>
      </c>
      <c r="J30" s="171">
        <f t="shared" si="1"/>
        <v>207.57575757575756</v>
      </c>
    </row>
    <row r="31" spans="1:10" ht="19.5" customHeight="1">
      <c r="A31" s="68">
        <v>25</v>
      </c>
      <c r="B31" s="166" t="s">
        <v>301</v>
      </c>
      <c r="C31" s="166">
        <v>2008</v>
      </c>
      <c r="D31" s="170" t="s">
        <v>294</v>
      </c>
      <c r="E31" s="362">
        <v>-23</v>
      </c>
      <c r="F31" s="363"/>
      <c r="G31" s="169">
        <v>-133.3</v>
      </c>
      <c r="H31" s="169">
        <v>-157</v>
      </c>
      <c r="I31" s="171">
        <f>(H31/G31)*100</f>
        <v>117.7794448612153</v>
      </c>
      <c r="J31" s="171">
        <f t="shared" si="1"/>
        <v>682.6086956521739</v>
      </c>
    </row>
    <row r="32" spans="1:10" ht="19.5" customHeight="1">
      <c r="A32" s="68">
        <v>26</v>
      </c>
      <c r="B32" s="166" t="s">
        <v>301</v>
      </c>
      <c r="C32" s="166">
        <v>2008</v>
      </c>
      <c r="D32" s="170" t="s">
        <v>294</v>
      </c>
      <c r="E32" s="362">
        <v>-6</v>
      </c>
      <c r="F32" s="363"/>
      <c r="G32" s="169">
        <v>-133.3</v>
      </c>
      <c r="H32" s="169">
        <v>-156</v>
      </c>
      <c r="I32" s="171">
        <f t="shared" si="0"/>
        <v>117.02925731432859</v>
      </c>
      <c r="J32" s="171">
        <f t="shared" si="1"/>
        <v>2600</v>
      </c>
    </row>
    <row r="33" spans="1:10" ht="19.5" customHeight="1">
      <c r="A33" s="360" t="s">
        <v>125</v>
      </c>
      <c r="B33" s="360"/>
      <c r="C33" s="360"/>
      <c r="D33" s="360"/>
      <c r="E33" s="314">
        <v>-2883</v>
      </c>
      <c r="F33" s="315"/>
      <c r="G33" s="153">
        <v>-2752.62</v>
      </c>
      <c r="H33" s="153">
        <v>-3249</v>
      </c>
      <c r="I33" s="172">
        <f>(H33/G33)*100</f>
        <v>118.03300128604748</v>
      </c>
      <c r="J33" s="172">
        <f>(H33/E33)*100</f>
        <v>112.69510926118626</v>
      </c>
    </row>
    <row r="34" spans="1:11" ht="19.5" customHeight="1" hidden="1">
      <c r="A34" s="173"/>
      <c r="B34" s="173"/>
      <c r="C34" s="173"/>
      <c r="D34" s="173"/>
      <c r="E34" s="364">
        <f>'I. Фін результат'!C39-'6.2. Інша інфо_2'!E33:F33</f>
        <v>0</v>
      </c>
      <c r="F34" s="364"/>
      <c r="G34" s="165">
        <f>'I. Фін результат'!D39-'6.2. Інша інфо_2'!G33</f>
        <v>-0.028761889390352735</v>
      </c>
      <c r="H34" s="165">
        <f>'I. Фін результат'!F39-'6.2. Інша інфо_2'!H33</f>
        <v>-0.4612173474188239</v>
      </c>
      <c r="I34" s="174"/>
      <c r="J34" s="174"/>
      <c r="K34" s="2">
        <f>H34/G33</f>
        <v>0.0001675557641152153</v>
      </c>
    </row>
    <row r="35" spans="1:10" ht="18.75" customHeight="1">
      <c r="A35" s="32"/>
      <c r="B35" s="32"/>
      <c r="C35" s="32"/>
      <c r="D35" s="32"/>
      <c r="E35" s="33"/>
      <c r="F35" s="57"/>
      <c r="G35" s="57"/>
      <c r="H35" s="58"/>
      <c r="I35" s="58"/>
      <c r="J35" s="58"/>
    </row>
    <row r="36" s="38" customFormat="1" ht="18.75" customHeight="1">
      <c r="B36" s="38" t="s">
        <v>6</v>
      </c>
    </row>
    <row r="37" s="38" customFormat="1" ht="18.75" customHeight="1"/>
    <row r="38" spans="1:10" ht="22.5" customHeight="1">
      <c r="A38" s="297" t="s">
        <v>246</v>
      </c>
      <c r="B38" s="297" t="s">
        <v>784</v>
      </c>
      <c r="C38" s="275" t="s">
        <v>781</v>
      </c>
      <c r="D38" s="275" t="s">
        <v>112</v>
      </c>
      <c r="E38" s="275" t="s">
        <v>785</v>
      </c>
      <c r="F38" s="275" t="s">
        <v>783</v>
      </c>
      <c r="G38" s="275"/>
      <c r="H38" s="275"/>
      <c r="I38" s="345" t="s">
        <v>178</v>
      </c>
      <c r="J38" s="345" t="s">
        <v>179</v>
      </c>
    </row>
    <row r="39" spans="1:10" ht="33" customHeight="1">
      <c r="A39" s="297"/>
      <c r="B39" s="297"/>
      <c r="C39" s="275"/>
      <c r="D39" s="275"/>
      <c r="E39" s="275"/>
      <c r="F39" s="361" t="s">
        <v>264</v>
      </c>
      <c r="G39" s="365" t="s">
        <v>265</v>
      </c>
      <c r="H39" s="361" t="s">
        <v>266</v>
      </c>
      <c r="I39" s="345"/>
      <c r="J39" s="345"/>
    </row>
    <row r="40" spans="1:10" ht="23.25" customHeight="1">
      <c r="A40" s="297"/>
      <c r="B40" s="297"/>
      <c r="C40" s="275"/>
      <c r="D40" s="275"/>
      <c r="E40" s="275"/>
      <c r="F40" s="361"/>
      <c r="G40" s="365"/>
      <c r="H40" s="361"/>
      <c r="I40" s="345"/>
      <c r="J40" s="345"/>
    </row>
    <row r="41" spans="1:10" ht="18" customHeight="1">
      <c r="A41" s="68">
        <v>1</v>
      </c>
      <c r="B41" s="68">
        <v>2</v>
      </c>
      <c r="C41" s="161">
        <v>3</v>
      </c>
      <c r="D41" s="161">
        <v>4</v>
      </c>
      <c r="E41" s="161">
        <v>5</v>
      </c>
      <c r="F41" s="161">
        <v>6</v>
      </c>
      <c r="G41" s="161">
        <v>7</v>
      </c>
      <c r="H41" s="161">
        <v>8</v>
      </c>
      <c r="I41" s="161">
        <v>9</v>
      </c>
      <c r="J41" s="161">
        <v>10</v>
      </c>
    </row>
    <row r="42" spans="1:10" ht="19.5" customHeight="1">
      <c r="A42" s="105"/>
      <c r="B42" s="101"/>
      <c r="C42" s="162"/>
      <c r="D42" s="169"/>
      <c r="E42" s="197"/>
      <c r="F42" s="167"/>
      <c r="G42" s="167"/>
      <c r="H42" s="167"/>
      <c r="I42" s="200" t="e">
        <f>(H42/G42)*100</f>
        <v>#DIV/0!</v>
      </c>
      <c r="J42" s="200" t="e">
        <f>(H42/F42)*100</f>
        <v>#DIV/0!</v>
      </c>
    </row>
    <row r="43" spans="1:10" ht="19.5" customHeight="1" hidden="1">
      <c r="A43" s="105"/>
      <c r="B43" s="101"/>
      <c r="C43" s="162"/>
      <c r="D43" s="169"/>
      <c r="E43" s="197"/>
      <c r="F43" s="167"/>
      <c r="G43" s="167"/>
      <c r="H43" s="167"/>
      <c r="I43" s="200" t="e">
        <f>(H43/G43)*100</f>
        <v>#DIV/0!</v>
      </c>
      <c r="J43" s="200" t="e">
        <f>(H43/F43)*100</f>
        <v>#DIV/0!</v>
      </c>
    </row>
    <row r="44" spans="1:10" ht="19.5" customHeight="1" hidden="1">
      <c r="A44" s="105"/>
      <c r="B44" s="101"/>
      <c r="C44" s="162"/>
      <c r="D44" s="169"/>
      <c r="E44" s="197"/>
      <c r="F44" s="167"/>
      <c r="G44" s="167"/>
      <c r="H44" s="167"/>
      <c r="I44" s="200" t="e">
        <f>(H44/G44)*100</f>
        <v>#DIV/0!</v>
      </c>
      <c r="J44" s="200" t="e">
        <f>(H44/F44)*100</f>
        <v>#DIV/0!</v>
      </c>
    </row>
    <row r="45" spans="1:10" ht="19.5" customHeight="1">
      <c r="A45" s="105"/>
      <c r="B45" s="101"/>
      <c r="C45" s="162"/>
      <c r="D45" s="169"/>
      <c r="E45" s="197"/>
      <c r="F45" s="167"/>
      <c r="G45" s="167"/>
      <c r="H45" s="167"/>
      <c r="I45" s="200" t="e">
        <f>(H45/G45)*100</f>
        <v>#DIV/0!</v>
      </c>
      <c r="J45" s="200" t="e">
        <f>(H45/F45)*100</f>
        <v>#DIV/0!</v>
      </c>
    </row>
    <row r="46" spans="1:10" ht="19.5" customHeight="1">
      <c r="A46" s="360" t="s">
        <v>125</v>
      </c>
      <c r="B46" s="360"/>
      <c r="C46" s="360"/>
      <c r="D46" s="360"/>
      <c r="E46" s="195"/>
      <c r="F46" s="168">
        <f>SUM(F42:F45)</f>
        <v>0</v>
      </c>
      <c r="G46" s="168">
        <f>SUM(G42:G45)</f>
        <v>0</v>
      </c>
      <c r="H46" s="168">
        <f>SUM(H42:H45)</f>
        <v>0</v>
      </c>
      <c r="I46" s="201" t="e">
        <f>(H46/G46)*100</f>
        <v>#DIV/0!</v>
      </c>
      <c r="J46" s="201" t="e">
        <f>(H46/F46)*100</f>
        <v>#DIV/0!</v>
      </c>
    </row>
    <row r="47" spans="1:7" ht="18.75">
      <c r="A47" s="22"/>
      <c r="B47" s="22"/>
      <c r="C47" s="22"/>
      <c r="D47" s="22"/>
      <c r="E47" s="22"/>
      <c r="F47" s="28"/>
      <c r="G47" s="28"/>
    </row>
    <row r="48" spans="1:7" ht="18.75">
      <c r="A48" s="22"/>
      <c r="B48" s="22"/>
      <c r="C48" s="22"/>
      <c r="D48" s="22"/>
      <c r="E48" s="22"/>
      <c r="F48" s="28"/>
      <c r="G48" s="28"/>
    </row>
    <row r="49" ht="19.5">
      <c r="B49" s="36"/>
    </row>
    <row r="50" ht="19.5">
      <c r="B50" s="36"/>
    </row>
    <row r="51" ht="19.5">
      <c r="B51" s="36"/>
    </row>
    <row r="52" ht="19.5">
      <c r="B52" s="36"/>
    </row>
    <row r="53" ht="19.5">
      <c r="B53" s="36"/>
    </row>
    <row r="54" ht="19.5">
      <c r="B54" s="36"/>
    </row>
    <row r="55" ht="19.5">
      <c r="B55" s="36"/>
    </row>
  </sheetData>
  <sheetProtection/>
  <mergeCells count="50">
    <mergeCell ref="E8:F8"/>
    <mergeCell ref="E14:F14"/>
    <mergeCell ref="E13:F13"/>
    <mergeCell ref="E9:F9"/>
    <mergeCell ref="E12:F12"/>
    <mergeCell ref="E11:F11"/>
    <mergeCell ref="E10:F10"/>
    <mergeCell ref="E6:F6"/>
    <mergeCell ref="J4:J5"/>
    <mergeCell ref="I4:I5"/>
    <mergeCell ref="E5:F5"/>
    <mergeCell ref="E4:H4"/>
    <mergeCell ref="E7:F7"/>
    <mergeCell ref="G39:G40"/>
    <mergeCell ref="E17:F17"/>
    <mergeCell ref="E27:F27"/>
    <mergeCell ref="E26:F26"/>
    <mergeCell ref="F39:F40"/>
    <mergeCell ref="F38:H38"/>
    <mergeCell ref="E38:E40"/>
    <mergeCell ref="E21:F21"/>
    <mergeCell ref="E25:F25"/>
    <mergeCell ref="E15:F15"/>
    <mergeCell ref="E31:F31"/>
    <mergeCell ref="E34:F34"/>
    <mergeCell ref="E32:F32"/>
    <mergeCell ref="E33:F33"/>
    <mergeCell ref="E30:F30"/>
    <mergeCell ref="E29:F29"/>
    <mergeCell ref="E28:F28"/>
    <mergeCell ref="J38:J40"/>
    <mergeCell ref="I38:I40"/>
    <mergeCell ref="H39:H40"/>
    <mergeCell ref="E16:F16"/>
    <mergeCell ref="E24:F24"/>
    <mergeCell ref="E19:F19"/>
    <mergeCell ref="E18:F18"/>
    <mergeCell ref="E23:F23"/>
    <mergeCell ref="E22:F22"/>
    <mergeCell ref="E20:F20"/>
    <mergeCell ref="A4:A5"/>
    <mergeCell ref="B4:B5"/>
    <mergeCell ref="A33:D33"/>
    <mergeCell ref="A46:D46"/>
    <mergeCell ref="D38:D40"/>
    <mergeCell ref="A38:A40"/>
    <mergeCell ref="B38:B40"/>
    <mergeCell ref="C38:C40"/>
    <mergeCell ref="C4:C5"/>
    <mergeCell ref="D4:D5"/>
  </mergeCells>
  <printOptions/>
  <pageMargins left="1.1811023622047245" right="0.3937007874015748" top="0.7874015748031497" bottom="0.7874015748031497" header="0.4724409448818898" footer="0.31496062992125984"/>
  <pageSetup horizontalDpi="600" verticalDpi="600" orientation="landscape" paperSize="9" scale="50" r:id="rId1"/>
  <headerFooter alignWithMargins="0">
    <oddHeader>&amp;C&amp;"Times New Roman,обычный"&amp;14
 15&amp;R
&amp;"Times New Roman,обычный"&amp;14Продовження додатка 1
Таблиця 6
</oddHeader>
  </headerFooter>
  <ignoredErrors>
    <ignoredError sqref="F46 G46 H46" formulaRange="1"/>
    <ignoredError sqref="J42:J46 I42:I4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E48"/>
  <sheetViews>
    <sheetView view="pageBreakPreview" zoomScale="75" zoomScaleNormal="60" zoomScaleSheetLayoutView="75" zoomScalePageLayoutView="0" workbookViewId="0" topLeftCell="A1">
      <selection activeCell="F140" sqref="F140"/>
    </sheetView>
  </sheetViews>
  <sheetFormatPr defaultColWidth="9.00390625" defaultRowHeight="12.75"/>
  <cols>
    <col min="1" max="1" width="7.75390625" style="2" customWidth="1"/>
    <col min="2" max="2" width="15.125" style="2" customWidth="1"/>
    <col min="3" max="4" width="11.25390625" style="2" customWidth="1"/>
    <col min="5" max="5" width="8.375" style="2" customWidth="1"/>
    <col min="6" max="6" width="7.25390625" style="2" customWidth="1"/>
    <col min="7" max="7" width="13.75390625" style="2" customWidth="1"/>
    <col min="8" max="11" width="11.125" style="2" customWidth="1"/>
    <col min="12" max="12" width="7.875" style="2" customWidth="1"/>
    <col min="13" max="13" width="5.375" style="2" customWidth="1"/>
    <col min="14" max="16" width="6.125" style="2" customWidth="1"/>
    <col min="17" max="17" width="11.625" style="2" customWidth="1"/>
    <col min="18" max="21" width="11.125" style="2" customWidth="1"/>
    <col min="22" max="22" width="12.25390625" style="2" customWidth="1"/>
    <col min="23" max="26" width="11.00390625" style="2" customWidth="1"/>
    <col min="27" max="27" width="13.625" style="2" customWidth="1"/>
    <col min="28" max="31" width="12.25390625" style="2" customWidth="1"/>
    <col min="32" max="16384" width="9.125" style="2" customWidth="1"/>
  </cols>
  <sheetData>
    <row r="1" spans="1:31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8"/>
      <c r="R1" s="28"/>
      <c r="S1" s="28"/>
      <c r="T1" s="28"/>
      <c r="U1" s="28"/>
      <c r="AE1" s="28"/>
    </row>
    <row r="2" s="38" customFormat="1" ht="18.75" customHeight="1">
      <c r="B2" s="38" t="s">
        <v>398</v>
      </c>
    </row>
    <row r="3" spans="1:31" ht="18.75">
      <c r="A3" s="23"/>
      <c r="B3" s="23"/>
      <c r="C3" s="23"/>
      <c r="D3" s="23"/>
      <c r="E3" s="23"/>
      <c r="F3" s="23"/>
      <c r="G3" s="23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3"/>
      <c r="AE3" s="84" t="s">
        <v>515</v>
      </c>
    </row>
    <row r="4" spans="1:31" ht="42" customHeight="1">
      <c r="A4" s="275" t="s">
        <v>246</v>
      </c>
      <c r="B4" s="275" t="s">
        <v>608</v>
      </c>
      <c r="C4" s="275"/>
      <c r="D4" s="275"/>
      <c r="E4" s="275"/>
      <c r="F4" s="275"/>
      <c r="G4" s="275" t="s">
        <v>124</v>
      </c>
      <c r="H4" s="275"/>
      <c r="I4" s="275"/>
      <c r="J4" s="275"/>
      <c r="K4" s="275"/>
      <c r="L4" s="275" t="s">
        <v>437</v>
      </c>
      <c r="M4" s="275"/>
      <c r="N4" s="275"/>
      <c r="O4" s="275"/>
      <c r="P4" s="275"/>
      <c r="Q4" s="275" t="s">
        <v>55</v>
      </c>
      <c r="R4" s="275"/>
      <c r="S4" s="275"/>
      <c r="T4" s="275"/>
      <c r="U4" s="275"/>
      <c r="V4" s="275" t="s">
        <v>537</v>
      </c>
      <c r="W4" s="275"/>
      <c r="X4" s="275"/>
      <c r="Y4" s="275"/>
      <c r="Z4" s="275"/>
      <c r="AA4" s="275" t="s">
        <v>125</v>
      </c>
      <c r="AB4" s="275"/>
      <c r="AC4" s="275"/>
      <c r="AD4" s="275"/>
      <c r="AE4" s="275"/>
    </row>
    <row r="5" spans="1:31" ht="36.75" customHeight="1">
      <c r="A5" s="275"/>
      <c r="B5" s="275"/>
      <c r="C5" s="275"/>
      <c r="D5" s="275"/>
      <c r="E5" s="275"/>
      <c r="F5" s="275"/>
      <c r="G5" s="275" t="s">
        <v>507</v>
      </c>
      <c r="H5" s="275" t="s">
        <v>198</v>
      </c>
      <c r="I5" s="275"/>
      <c r="J5" s="275"/>
      <c r="K5" s="275"/>
      <c r="L5" s="275" t="s">
        <v>507</v>
      </c>
      <c r="M5" s="275" t="s">
        <v>198</v>
      </c>
      <c r="N5" s="275"/>
      <c r="O5" s="275"/>
      <c r="P5" s="275"/>
      <c r="Q5" s="275" t="s">
        <v>507</v>
      </c>
      <c r="R5" s="275" t="s">
        <v>198</v>
      </c>
      <c r="S5" s="275"/>
      <c r="T5" s="275"/>
      <c r="U5" s="275"/>
      <c r="V5" s="275" t="s">
        <v>507</v>
      </c>
      <c r="W5" s="275" t="s">
        <v>198</v>
      </c>
      <c r="X5" s="275"/>
      <c r="Y5" s="275"/>
      <c r="Z5" s="275"/>
      <c r="AA5" s="275" t="s">
        <v>507</v>
      </c>
      <c r="AB5" s="275" t="s">
        <v>198</v>
      </c>
      <c r="AC5" s="275"/>
      <c r="AD5" s="275"/>
      <c r="AE5" s="275"/>
    </row>
    <row r="6" spans="1:31" ht="39.75" customHeight="1">
      <c r="A6" s="275"/>
      <c r="B6" s="275"/>
      <c r="C6" s="275"/>
      <c r="D6" s="275"/>
      <c r="E6" s="275"/>
      <c r="F6" s="275"/>
      <c r="G6" s="275"/>
      <c r="H6" s="7" t="s">
        <v>292</v>
      </c>
      <c r="I6" s="7" t="s">
        <v>293</v>
      </c>
      <c r="J6" s="7" t="s">
        <v>291</v>
      </c>
      <c r="K6" s="7" t="s">
        <v>289</v>
      </c>
      <c r="L6" s="275"/>
      <c r="M6" s="7" t="s">
        <v>292</v>
      </c>
      <c r="N6" s="7" t="s">
        <v>293</v>
      </c>
      <c r="O6" s="7" t="s">
        <v>291</v>
      </c>
      <c r="P6" s="7" t="s">
        <v>289</v>
      </c>
      <c r="Q6" s="275"/>
      <c r="R6" s="7" t="s">
        <v>292</v>
      </c>
      <c r="S6" s="7" t="s">
        <v>293</v>
      </c>
      <c r="T6" s="7" t="s">
        <v>291</v>
      </c>
      <c r="U6" s="7" t="s">
        <v>289</v>
      </c>
      <c r="V6" s="275"/>
      <c r="W6" s="7" t="s">
        <v>292</v>
      </c>
      <c r="X6" s="7" t="s">
        <v>293</v>
      </c>
      <c r="Y6" s="7" t="s">
        <v>291</v>
      </c>
      <c r="Z6" s="7" t="s">
        <v>289</v>
      </c>
      <c r="AA6" s="275"/>
      <c r="AB6" s="7" t="s">
        <v>292</v>
      </c>
      <c r="AC6" s="7" t="s">
        <v>293</v>
      </c>
      <c r="AD6" s="7" t="s">
        <v>291</v>
      </c>
      <c r="AE6" s="7" t="s">
        <v>289</v>
      </c>
    </row>
    <row r="7" spans="1:31" ht="18" customHeight="1">
      <c r="A7" s="7">
        <v>1</v>
      </c>
      <c r="B7" s="275">
        <v>2</v>
      </c>
      <c r="C7" s="275"/>
      <c r="D7" s="275"/>
      <c r="E7" s="275"/>
      <c r="F7" s="275"/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</row>
    <row r="8" spans="1:31" ht="19.5" customHeight="1">
      <c r="A8" s="158">
        <v>1</v>
      </c>
      <c r="B8" s="278" t="s">
        <v>250</v>
      </c>
      <c r="C8" s="279"/>
      <c r="D8" s="279"/>
      <c r="E8" s="279"/>
      <c r="F8" s="280"/>
      <c r="G8" s="153">
        <v>634837.9333333333</v>
      </c>
      <c r="H8" s="112">
        <v>166665.96666666667</v>
      </c>
      <c r="I8" s="112">
        <v>166666.96666666667</v>
      </c>
      <c r="J8" s="112">
        <v>60671.966666666674</v>
      </c>
      <c r="K8" s="112">
        <v>240833.03333333335</v>
      </c>
      <c r="L8" s="154">
        <v>0</v>
      </c>
      <c r="M8" s="112">
        <v>0</v>
      </c>
      <c r="N8" s="112">
        <v>0</v>
      </c>
      <c r="O8" s="112">
        <v>0</v>
      </c>
      <c r="P8" s="112">
        <v>0</v>
      </c>
      <c r="Q8" s="153">
        <v>105995</v>
      </c>
      <c r="R8" s="112">
        <v>0</v>
      </c>
      <c r="S8" s="112">
        <v>0</v>
      </c>
      <c r="T8" s="112">
        <v>105995</v>
      </c>
      <c r="U8" s="112">
        <v>0</v>
      </c>
      <c r="V8" s="154">
        <v>0</v>
      </c>
      <c r="W8" s="112">
        <v>0</v>
      </c>
      <c r="X8" s="112">
        <v>0</v>
      </c>
      <c r="Y8" s="112">
        <v>0</v>
      </c>
      <c r="Z8" s="112">
        <v>0</v>
      </c>
      <c r="AA8" s="153">
        <v>740832.9333333333</v>
      </c>
      <c r="AB8" s="113">
        <v>166665.96666666667</v>
      </c>
      <c r="AC8" s="113">
        <v>166666.96666666667</v>
      </c>
      <c r="AD8" s="113">
        <v>166666.96666666667</v>
      </c>
      <c r="AE8" s="113">
        <v>240833.03333333335</v>
      </c>
    </row>
    <row r="9" spans="1:31" ht="19.5" customHeight="1">
      <c r="A9" s="198">
        <v>2</v>
      </c>
      <c r="B9" s="367" t="s">
        <v>604</v>
      </c>
      <c r="C9" s="368"/>
      <c r="D9" s="368"/>
      <c r="E9" s="368"/>
      <c r="F9" s="369"/>
      <c r="G9" s="153">
        <v>678577.9666666667</v>
      </c>
      <c r="H9" s="112">
        <v>83334.03333333334</v>
      </c>
      <c r="I9" s="112">
        <v>152500</v>
      </c>
      <c r="J9" s="112">
        <v>213576.96666666667</v>
      </c>
      <c r="K9" s="112">
        <v>229166.96666666667</v>
      </c>
      <c r="L9" s="154">
        <v>0</v>
      </c>
      <c r="M9" s="112">
        <v>0</v>
      </c>
      <c r="N9" s="112">
        <v>0</v>
      </c>
      <c r="O9" s="112">
        <v>0</v>
      </c>
      <c r="P9" s="112">
        <v>0</v>
      </c>
      <c r="Q9" s="153">
        <v>17256.066666666673</v>
      </c>
      <c r="R9" s="112">
        <v>0</v>
      </c>
      <c r="S9" s="112">
        <v>0</v>
      </c>
      <c r="T9" s="112">
        <v>16422.033333333336</v>
      </c>
      <c r="U9" s="112">
        <v>834.0333333333358</v>
      </c>
      <c r="V9" s="153">
        <v>125000</v>
      </c>
      <c r="W9" s="112">
        <v>10000</v>
      </c>
      <c r="X9" s="112">
        <v>10000</v>
      </c>
      <c r="Y9" s="112">
        <v>50000</v>
      </c>
      <c r="Z9" s="112">
        <v>55000</v>
      </c>
      <c r="AA9" s="153">
        <v>820834.0333333333</v>
      </c>
      <c r="AB9" s="113">
        <v>93334.03333333334</v>
      </c>
      <c r="AC9" s="113">
        <v>162500</v>
      </c>
      <c r="AD9" s="113">
        <v>279999</v>
      </c>
      <c r="AE9" s="113">
        <v>285001</v>
      </c>
    </row>
    <row r="10" spans="1:31" ht="38.25" customHeight="1">
      <c r="A10" s="198" t="s">
        <v>605</v>
      </c>
      <c r="B10" s="367" t="s">
        <v>606</v>
      </c>
      <c r="C10" s="368"/>
      <c r="D10" s="368"/>
      <c r="E10" s="368"/>
      <c r="F10" s="369"/>
      <c r="G10" s="153">
        <v>0</v>
      </c>
      <c r="H10" s="112">
        <v>0</v>
      </c>
      <c r="I10" s="112">
        <v>0</v>
      </c>
      <c r="J10" s="112">
        <v>0</v>
      </c>
      <c r="K10" s="112">
        <v>0</v>
      </c>
      <c r="L10" s="154">
        <v>0</v>
      </c>
      <c r="M10" s="112">
        <v>0</v>
      </c>
      <c r="N10" s="112">
        <v>0</v>
      </c>
      <c r="O10" s="112">
        <v>0</v>
      </c>
      <c r="P10" s="112">
        <v>0</v>
      </c>
      <c r="Q10" s="153">
        <v>4166.866666666667</v>
      </c>
      <c r="R10" s="112">
        <v>1666.9666666666667</v>
      </c>
      <c r="S10" s="112">
        <v>416.9666666666667</v>
      </c>
      <c r="T10" s="112">
        <v>416.9666666666667</v>
      </c>
      <c r="U10" s="112">
        <v>1665.9666666666667</v>
      </c>
      <c r="V10" s="153">
        <v>0</v>
      </c>
      <c r="W10" s="112">
        <v>0</v>
      </c>
      <c r="X10" s="112">
        <v>0</v>
      </c>
      <c r="Y10" s="112">
        <v>0</v>
      </c>
      <c r="Z10" s="112">
        <v>0</v>
      </c>
      <c r="AA10" s="153">
        <v>4166.866666666667</v>
      </c>
      <c r="AB10" s="113">
        <v>1666.9666666666667</v>
      </c>
      <c r="AC10" s="113">
        <v>416.9666666666667</v>
      </c>
      <c r="AD10" s="113">
        <v>416.9666666666667</v>
      </c>
      <c r="AE10" s="113">
        <v>1665.9666666666667</v>
      </c>
    </row>
    <row r="11" spans="1:31" ht="38.25" customHeight="1">
      <c r="A11" s="198" t="s">
        <v>607</v>
      </c>
      <c r="B11" s="367" t="s">
        <v>247</v>
      </c>
      <c r="C11" s="368"/>
      <c r="D11" s="368"/>
      <c r="E11" s="368"/>
      <c r="F11" s="369"/>
      <c r="G11" s="153">
        <v>0</v>
      </c>
      <c r="H11" s="112">
        <v>0</v>
      </c>
      <c r="I11" s="112">
        <v>0</v>
      </c>
      <c r="J11" s="112">
        <v>0</v>
      </c>
      <c r="K11" s="112">
        <v>0</v>
      </c>
      <c r="L11" s="154">
        <v>0</v>
      </c>
      <c r="M11" s="112">
        <v>0</v>
      </c>
      <c r="N11" s="112">
        <v>0</v>
      </c>
      <c r="O11" s="112">
        <v>0</v>
      </c>
      <c r="P11" s="112">
        <v>0</v>
      </c>
      <c r="Q11" s="153">
        <v>35000.03333333333</v>
      </c>
      <c r="R11" s="112">
        <v>7500</v>
      </c>
      <c r="S11" s="112">
        <v>8333.033333333335</v>
      </c>
      <c r="T11" s="112">
        <v>9000</v>
      </c>
      <c r="U11" s="112">
        <v>10167</v>
      </c>
      <c r="V11" s="153">
        <v>0</v>
      </c>
      <c r="W11" s="112">
        <v>0</v>
      </c>
      <c r="X11" s="112">
        <v>0</v>
      </c>
      <c r="Y11" s="112">
        <v>0</v>
      </c>
      <c r="Z11" s="112">
        <v>0</v>
      </c>
      <c r="AA11" s="153">
        <v>35000.03333333333</v>
      </c>
      <c r="AB11" s="113">
        <v>7500</v>
      </c>
      <c r="AC11" s="113">
        <v>8333.033333333335</v>
      </c>
      <c r="AD11" s="113">
        <v>9000</v>
      </c>
      <c r="AE11" s="113">
        <v>10167</v>
      </c>
    </row>
    <row r="12" spans="1:31" ht="72.75" customHeight="1">
      <c r="A12" s="198" t="s">
        <v>248</v>
      </c>
      <c r="B12" s="373" t="s">
        <v>254</v>
      </c>
      <c r="C12" s="374"/>
      <c r="D12" s="374"/>
      <c r="E12" s="374"/>
      <c r="F12" s="375"/>
      <c r="G12" s="154">
        <v>0</v>
      </c>
      <c r="H12" s="112">
        <v>0</v>
      </c>
      <c r="I12" s="112">
        <v>0</v>
      </c>
      <c r="J12" s="112">
        <v>0</v>
      </c>
      <c r="K12" s="112">
        <v>0</v>
      </c>
      <c r="L12" s="154">
        <v>0</v>
      </c>
      <c r="M12" s="112">
        <v>0</v>
      </c>
      <c r="N12" s="112">
        <v>0</v>
      </c>
      <c r="O12" s="112">
        <v>0</v>
      </c>
      <c r="P12" s="112">
        <v>0</v>
      </c>
      <c r="Q12" s="154">
        <v>0</v>
      </c>
      <c r="R12" s="112">
        <v>0</v>
      </c>
      <c r="S12" s="112">
        <v>0</v>
      </c>
      <c r="T12" s="112">
        <v>0</v>
      </c>
      <c r="U12" s="112">
        <v>0</v>
      </c>
      <c r="V12" s="154">
        <v>0</v>
      </c>
      <c r="W12" s="112">
        <v>0</v>
      </c>
      <c r="X12" s="112">
        <v>0</v>
      </c>
      <c r="Y12" s="112">
        <v>0</v>
      </c>
      <c r="Z12" s="112">
        <v>0</v>
      </c>
      <c r="AA12" s="154">
        <v>0</v>
      </c>
      <c r="AB12" s="112">
        <v>0</v>
      </c>
      <c r="AC12" s="112">
        <v>0</v>
      </c>
      <c r="AD12" s="112">
        <v>0</v>
      </c>
      <c r="AE12" s="112">
        <v>0</v>
      </c>
    </row>
    <row r="13" spans="1:31" ht="19.5" customHeight="1">
      <c r="A13" s="198" t="s">
        <v>251</v>
      </c>
      <c r="B13" s="370" t="s">
        <v>249</v>
      </c>
      <c r="C13" s="371"/>
      <c r="D13" s="371"/>
      <c r="E13" s="371"/>
      <c r="F13" s="372"/>
      <c r="G13" s="153">
        <v>0</v>
      </c>
      <c r="H13" s="112">
        <v>0</v>
      </c>
      <c r="I13" s="112">
        <v>0</v>
      </c>
      <c r="J13" s="112">
        <v>0</v>
      </c>
      <c r="K13" s="112">
        <v>0</v>
      </c>
      <c r="L13" s="154">
        <v>0</v>
      </c>
      <c r="M13" s="112">
        <v>0</v>
      </c>
      <c r="N13" s="112">
        <v>0</v>
      </c>
      <c r="O13" s="112">
        <v>0</v>
      </c>
      <c r="P13" s="112">
        <v>0</v>
      </c>
      <c r="Q13" s="153">
        <v>15000</v>
      </c>
      <c r="R13" s="112">
        <v>833.033333333334</v>
      </c>
      <c r="S13" s="112">
        <v>6666.966666666668</v>
      </c>
      <c r="T13" s="112">
        <v>2667</v>
      </c>
      <c r="U13" s="112">
        <v>4833</v>
      </c>
      <c r="V13" s="153">
        <v>0</v>
      </c>
      <c r="W13" s="112">
        <v>0</v>
      </c>
      <c r="X13" s="112">
        <v>0</v>
      </c>
      <c r="Y13" s="112">
        <v>0</v>
      </c>
      <c r="Z13" s="112">
        <v>0</v>
      </c>
      <c r="AA13" s="153">
        <v>15000</v>
      </c>
      <c r="AB13" s="113">
        <v>833.033333333334</v>
      </c>
      <c r="AC13" s="113">
        <v>6666.966666666668</v>
      </c>
      <c r="AD13" s="113">
        <v>2667</v>
      </c>
      <c r="AE13" s="113">
        <v>4833</v>
      </c>
    </row>
    <row r="14" spans="1:31" ht="19.5" customHeight="1">
      <c r="A14" s="376" t="s">
        <v>125</v>
      </c>
      <c r="B14" s="377"/>
      <c r="C14" s="377"/>
      <c r="D14" s="377"/>
      <c r="E14" s="377"/>
      <c r="F14" s="378"/>
      <c r="G14" s="153">
        <v>1313415.9</v>
      </c>
      <c r="H14" s="153">
        <v>250000</v>
      </c>
      <c r="I14" s="153">
        <v>319166.9666666667</v>
      </c>
      <c r="J14" s="153">
        <v>274248.93333333335</v>
      </c>
      <c r="K14" s="153">
        <v>470000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177417.96666666667</v>
      </c>
      <c r="R14" s="153">
        <v>10000</v>
      </c>
      <c r="S14" s="153">
        <v>15416.96666666667</v>
      </c>
      <c r="T14" s="153">
        <v>134501</v>
      </c>
      <c r="U14" s="153">
        <v>17500</v>
      </c>
      <c r="V14" s="153">
        <v>125000</v>
      </c>
      <c r="W14" s="153">
        <v>10000</v>
      </c>
      <c r="X14" s="153">
        <v>10000</v>
      </c>
      <c r="Y14" s="153">
        <v>50000</v>
      </c>
      <c r="Z14" s="153">
        <v>55000</v>
      </c>
      <c r="AA14" s="153">
        <v>1615833.866666667</v>
      </c>
      <c r="AB14" s="153">
        <v>270000</v>
      </c>
      <c r="AC14" s="153">
        <v>344583.93333333335</v>
      </c>
      <c r="AD14" s="153">
        <v>458749.93333333335</v>
      </c>
      <c r="AE14" s="153">
        <v>542500</v>
      </c>
    </row>
    <row r="15" spans="1:31" ht="19.5" customHeight="1">
      <c r="A15" s="312" t="s">
        <v>126</v>
      </c>
      <c r="B15" s="242"/>
      <c r="C15" s="242"/>
      <c r="D15" s="242"/>
      <c r="E15" s="242"/>
      <c r="F15" s="313"/>
      <c r="G15" s="155">
        <f>G14/AA14*100</f>
        <v>81.28409282010344</v>
      </c>
      <c r="H15" s="115"/>
      <c r="I15" s="115"/>
      <c r="J15" s="115"/>
      <c r="K15" s="115"/>
      <c r="L15" s="155">
        <f>L14/AA14*100</f>
        <v>0</v>
      </c>
      <c r="M15" s="115"/>
      <c r="N15" s="115"/>
      <c r="O15" s="115"/>
      <c r="P15" s="115"/>
      <c r="Q15" s="155">
        <f>Q14/AA14*100</f>
        <v>10.97996336917145</v>
      </c>
      <c r="R15" s="115"/>
      <c r="S15" s="115"/>
      <c r="T15" s="115"/>
      <c r="U15" s="115"/>
      <c r="V15" s="155">
        <f>V14/AA14*100</f>
        <v>7.735943810725095</v>
      </c>
      <c r="W15" s="7"/>
      <c r="X15" s="7"/>
      <c r="Y15" s="7"/>
      <c r="Z15" s="7"/>
      <c r="AA15" s="155">
        <f>SUM(G15,L15,Q15,V15)</f>
        <v>99.99999999999999</v>
      </c>
      <c r="AB15" s="7"/>
      <c r="AC15" s="7"/>
      <c r="AD15" s="7"/>
      <c r="AE15" s="7"/>
    </row>
    <row r="16" spans="1:31" ht="19.5" customHeight="1">
      <c r="A16" s="215"/>
      <c r="B16" s="215"/>
      <c r="C16" s="215"/>
      <c r="D16" s="215"/>
      <c r="E16" s="215"/>
      <c r="F16" s="21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</row>
    <row r="17" spans="2:31" s="38" customFormat="1" ht="19.5" customHeight="1">
      <c r="B17" s="38" t="s">
        <v>303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</row>
    <row r="18" spans="1:31" s="85" customFormat="1" ht="19.5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84" t="s">
        <v>515</v>
      </c>
    </row>
    <row r="19" spans="1:31" s="86" customFormat="1" ht="34.5" customHeight="1">
      <c r="A19" s="274" t="s">
        <v>246</v>
      </c>
      <c r="B19" s="275" t="s">
        <v>54</v>
      </c>
      <c r="C19" s="275" t="s">
        <v>74</v>
      </c>
      <c r="D19" s="275"/>
      <c r="E19" s="275" t="s">
        <v>391</v>
      </c>
      <c r="F19" s="275"/>
      <c r="G19" s="275" t="s">
        <v>392</v>
      </c>
      <c r="H19" s="275"/>
      <c r="I19" s="275" t="s">
        <v>253</v>
      </c>
      <c r="J19" s="275"/>
      <c r="K19" s="275" t="s">
        <v>546</v>
      </c>
      <c r="L19" s="275"/>
      <c r="M19" s="275"/>
      <c r="N19" s="275"/>
      <c r="O19" s="275"/>
      <c r="P19" s="275"/>
      <c r="Q19" s="275"/>
      <c r="R19" s="275"/>
      <c r="S19" s="275"/>
      <c r="T19" s="275"/>
      <c r="U19" s="275" t="s">
        <v>766</v>
      </c>
      <c r="V19" s="275"/>
      <c r="W19" s="275"/>
      <c r="X19" s="275"/>
      <c r="Y19" s="275"/>
      <c r="Z19" s="275" t="s">
        <v>767</v>
      </c>
      <c r="AA19" s="275"/>
      <c r="AB19" s="275"/>
      <c r="AC19" s="275"/>
      <c r="AD19" s="275"/>
      <c r="AE19" s="275"/>
    </row>
    <row r="20" spans="1:31" s="86" customFormat="1" ht="63.75" customHeight="1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 t="s">
        <v>113</v>
      </c>
      <c r="L20" s="275"/>
      <c r="M20" s="275" t="s">
        <v>252</v>
      </c>
      <c r="N20" s="275"/>
      <c r="O20" s="275" t="s">
        <v>73</v>
      </c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</row>
    <row r="21" spans="1:31" s="87" customFormat="1" ht="82.5" customHeight="1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 t="s">
        <v>48</v>
      </c>
      <c r="P21" s="275"/>
      <c r="Q21" s="275" t="s">
        <v>49</v>
      </c>
      <c r="R21" s="275"/>
      <c r="S21" s="275" t="s">
        <v>50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</row>
    <row r="22" spans="1:31" s="86" customFormat="1" ht="18" customHeight="1">
      <c r="A22" s="6">
        <v>1</v>
      </c>
      <c r="B22" s="7">
        <v>2</v>
      </c>
      <c r="C22" s="275">
        <v>3</v>
      </c>
      <c r="D22" s="275"/>
      <c r="E22" s="275">
        <v>4</v>
      </c>
      <c r="F22" s="275"/>
      <c r="G22" s="275">
        <v>5</v>
      </c>
      <c r="H22" s="275"/>
      <c r="I22" s="275">
        <v>6</v>
      </c>
      <c r="J22" s="275"/>
      <c r="K22" s="246">
        <v>7</v>
      </c>
      <c r="L22" s="248"/>
      <c r="M22" s="246">
        <v>8</v>
      </c>
      <c r="N22" s="248"/>
      <c r="O22" s="275">
        <v>9</v>
      </c>
      <c r="P22" s="275"/>
      <c r="Q22" s="274">
        <v>10</v>
      </c>
      <c r="R22" s="274"/>
      <c r="S22" s="275">
        <v>11</v>
      </c>
      <c r="T22" s="275"/>
      <c r="U22" s="275">
        <v>12</v>
      </c>
      <c r="V22" s="275"/>
      <c r="W22" s="275"/>
      <c r="X22" s="275"/>
      <c r="Y22" s="275"/>
      <c r="Z22" s="275">
        <v>13</v>
      </c>
      <c r="AA22" s="275"/>
      <c r="AB22" s="275"/>
      <c r="AC22" s="275"/>
      <c r="AD22" s="275"/>
      <c r="AE22" s="275"/>
    </row>
    <row r="23" spans="1:31" s="86" customFormat="1" ht="79.5" customHeight="1">
      <c r="A23" s="102">
        <v>1</v>
      </c>
      <c r="B23" s="104" t="s">
        <v>789</v>
      </c>
      <c r="C23" s="338" t="s">
        <v>790</v>
      </c>
      <c r="D23" s="338"/>
      <c r="E23" s="355">
        <v>1400000</v>
      </c>
      <c r="F23" s="355"/>
      <c r="G23" s="355" t="s">
        <v>791</v>
      </c>
      <c r="H23" s="355"/>
      <c r="I23" s="355">
        <v>0</v>
      </c>
      <c r="J23" s="355"/>
      <c r="K23" s="310">
        <v>0</v>
      </c>
      <c r="L23" s="311"/>
      <c r="M23" s="379">
        <f>SUM(O23,Q23,S23)</f>
        <v>740832.9333333333</v>
      </c>
      <c r="N23" s="380"/>
      <c r="O23" s="355">
        <f>Q8</f>
        <v>105995</v>
      </c>
      <c r="P23" s="355"/>
      <c r="Q23" s="355">
        <f>G8</f>
        <v>634837.9333333333</v>
      </c>
      <c r="R23" s="355"/>
      <c r="S23" s="355">
        <f>V8</f>
        <v>0</v>
      </c>
      <c r="T23" s="355"/>
      <c r="U23" s="329" t="s">
        <v>446</v>
      </c>
      <c r="V23" s="329"/>
      <c r="W23" s="329"/>
      <c r="X23" s="329"/>
      <c r="Y23" s="329"/>
      <c r="Z23" s="345"/>
      <c r="AA23" s="345"/>
      <c r="AB23" s="345"/>
      <c r="AC23" s="345"/>
      <c r="AD23" s="345"/>
      <c r="AE23" s="345"/>
    </row>
    <row r="24" spans="1:31" s="86" customFormat="1" ht="19.5" customHeight="1">
      <c r="A24" s="102"/>
      <c r="B24" s="104"/>
      <c r="C24" s="338"/>
      <c r="D24" s="338"/>
      <c r="E24" s="355"/>
      <c r="F24" s="355"/>
      <c r="G24" s="355"/>
      <c r="H24" s="355"/>
      <c r="I24" s="355"/>
      <c r="J24" s="355"/>
      <c r="K24" s="310"/>
      <c r="L24" s="311"/>
      <c r="M24" s="379">
        <f aca="true" t="shared" si="0" ref="M24:M29">SUM(O24,Q24,S24)</f>
        <v>0</v>
      </c>
      <c r="N24" s="380"/>
      <c r="O24" s="355"/>
      <c r="P24" s="355"/>
      <c r="Q24" s="355"/>
      <c r="R24" s="355"/>
      <c r="S24" s="355"/>
      <c r="T24" s="355"/>
      <c r="U24" s="329"/>
      <c r="V24" s="329"/>
      <c r="W24" s="329"/>
      <c r="X24" s="329"/>
      <c r="Y24" s="329"/>
      <c r="Z24" s="345"/>
      <c r="AA24" s="345"/>
      <c r="AB24" s="345"/>
      <c r="AC24" s="345"/>
      <c r="AD24" s="345"/>
      <c r="AE24" s="345"/>
    </row>
    <row r="25" spans="1:31" s="86" customFormat="1" ht="19.5" customHeight="1">
      <c r="A25" s="102"/>
      <c r="B25" s="104"/>
      <c r="C25" s="338"/>
      <c r="D25" s="338"/>
      <c r="E25" s="355"/>
      <c r="F25" s="355"/>
      <c r="G25" s="355"/>
      <c r="H25" s="355"/>
      <c r="I25" s="355"/>
      <c r="J25" s="355"/>
      <c r="K25" s="310"/>
      <c r="L25" s="311"/>
      <c r="M25" s="379">
        <f t="shared" si="0"/>
        <v>0</v>
      </c>
      <c r="N25" s="380"/>
      <c r="O25" s="355"/>
      <c r="P25" s="355"/>
      <c r="Q25" s="355"/>
      <c r="R25" s="355"/>
      <c r="S25" s="355"/>
      <c r="T25" s="355"/>
      <c r="U25" s="329"/>
      <c r="V25" s="329"/>
      <c r="W25" s="329"/>
      <c r="X25" s="329"/>
      <c r="Y25" s="329"/>
      <c r="Z25" s="345"/>
      <c r="AA25" s="345"/>
      <c r="AB25" s="345"/>
      <c r="AC25" s="345"/>
      <c r="AD25" s="345"/>
      <c r="AE25" s="345"/>
    </row>
    <row r="26" spans="1:31" s="86" customFormat="1" ht="19.5" customHeight="1">
      <c r="A26" s="102"/>
      <c r="B26" s="104"/>
      <c r="C26" s="338"/>
      <c r="D26" s="338"/>
      <c r="E26" s="355"/>
      <c r="F26" s="355"/>
      <c r="G26" s="355"/>
      <c r="H26" s="355"/>
      <c r="I26" s="355"/>
      <c r="J26" s="355"/>
      <c r="K26" s="310"/>
      <c r="L26" s="311"/>
      <c r="M26" s="379">
        <f t="shared" si="0"/>
        <v>0</v>
      </c>
      <c r="N26" s="380"/>
      <c r="O26" s="355"/>
      <c r="P26" s="355"/>
      <c r="Q26" s="355"/>
      <c r="R26" s="355"/>
      <c r="S26" s="355"/>
      <c r="T26" s="355"/>
      <c r="U26" s="329"/>
      <c r="V26" s="329"/>
      <c r="W26" s="329"/>
      <c r="X26" s="329"/>
      <c r="Y26" s="329"/>
      <c r="Z26" s="345"/>
      <c r="AA26" s="345"/>
      <c r="AB26" s="345"/>
      <c r="AC26" s="345"/>
      <c r="AD26" s="345"/>
      <c r="AE26" s="345"/>
    </row>
    <row r="27" spans="1:31" s="86" customFormat="1" ht="19.5" customHeight="1">
      <c r="A27" s="102"/>
      <c r="B27" s="104"/>
      <c r="C27" s="338"/>
      <c r="D27" s="338"/>
      <c r="E27" s="355"/>
      <c r="F27" s="355"/>
      <c r="G27" s="355"/>
      <c r="H27" s="355"/>
      <c r="I27" s="355"/>
      <c r="J27" s="355"/>
      <c r="K27" s="310"/>
      <c r="L27" s="311"/>
      <c r="M27" s="379">
        <f t="shared" si="0"/>
        <v>0</v>
      </c>
      <c r="N27" s="380"/>
      <c r="O27" s="355"/>
      <c r="P27" s="355"/>
      <c r="Q27" s="355"/>
      <c r="R27" s="355"/>
      <c r="S27" s="355"/>
      <c r="T27" s="355"/>
      <c r="U27" s="329"/>
      <c r="V27" s="329"/>
      <c r="W27" s="329"/>
      <c r="X27" s="329"/>
      <c r="Y27" s="329"/>
      <c r="Z27" s="345"/>
      <c r="AA27" s="345"/>
      <c r="AB27" s="345"/>
      <c r="AC27" s="345"/>
      <c r="AD27" s="345"/>
      <c r="AE27" s="345"/>
    </row>
    <row r="28" spans="1:31" s="86" customFormat="1" ht="19.5" customHeight="1">
      <c r="A28" s="102"/>
      <c r="B28" s="104"/>
      <c r="C28" s="338"/>
      <c r="D28" s="338"/>
      <c r="E28" s="355"/>
      <c r="F28" s="355"/>
      <c r="G28" s="355"/>
      <c r="H28" s="355"/>
      <c r="I28" s="355"/>
      <c r="J28" s="355"/>
      <c r="K28" s="310"/>
      <c r="L28" s="311"/>
      <c r="M28" s="379">
        <f t="shared" si="0"/>
        <v>0</v>
      </c>
      <c r="N28" s="380"/>
      <c r="O28" s="355"/>
      <c r="P28" s="355"/>
      <c r="Q28" s="355"/>
      <c r="R28" s="355"/>
      <c r="S28" s="355"/>
      <c r="T28" s="355"/>
      <c r="U28" s="329"/>
      <c r="V28" s="329"/>
      <c r="W28" s="329"/>
      <c r="X28" s="329"/>
      <c r="Y28" s="329"/>
      <c r="Z28" s="345"/>
      <c r="AA28" s="345"/>
      <c r="AB28" s="345"/>
      <c r="AC28" s="345"/>
      <c r="AD28" s="345"/>
      <c r="AE28" s="345"/>
    </row>
    <row r="29" spans="1:31" s="86" customFormat="1" ht="19.5" customHeight="1">
      <c r="A29" s="102"/>
      <c r="B29" s="104"/>
      <c r="C29" s="338"/>
      <c r="D29" s="338"/>
      <c r="E29" s="355"/>
      <c r="F29" s="355"/>
      <c r="G29" s="355"/>
      <c r="H29" s="355"/>
      <c r="I29" s="355"/>
      <c r="J29" s="355"/>
      <c r="K29" s="310"/>
      <c r="L29" s="311"/>
      <c r="M29" s="379">
        <f t="shared" si="0"/>
        <v>0</v>
      </c>
      <c r="N29" s="380"/>
      <c r="O29" s="355"/>
      <c r="P29" s="355"/>
      <c r="Q29" s="355"/>
      <c r="R29" s="355"/>
      <c r="S29" s="355"/>
      <c r="T29" s="355"/>
      <c r="U29" s="329"/>
      <c r="V29" s="329"/>
      <c r="W29" s="329"/>
      <c r="X29" s="329"/>
      <c r="Y29" s="329"/>
      <c r="Z29" s="345"/>
      <c r="AA29" s="345"/>
      <c r="AB29" s="345"/>
      <c r="AC29" s="345"/>
      <c r="AD29" s="345"/>
      <c r="AE29" s="345"/>
    </row>
    <row r="30" spans="1:31" s="86" customFormat="1" ht="19.5" customHeight="1">
      <c r="A30" s="278" t="s">
        <v>125</v>
      </c>
      <c r="B30" s="279"/>
      <c r="C30" s="279"/>
      <c r="D30" s="280"/>
      <c r="E30" s="356">
        <f>SUM(E23:E29)</f>
        <v>1400000</v>
      </c>
      <c r="F30" s="356"/>
      <c r="G30" s="356">
        <f>SUM(G23:G29)</f>
        <v>0</v>
      </c>
      <c r="H30" s="356"/>
      <c r="I30" s="356">
        <f>SUM(I23:I29)</f>
        <v>0</v>
      </c>
      <c r="J30" s="356"/>
      <c r="K30" s="356">
        <f>SUM(K23:K29)</f>
        <v>0</v>
      </c>
      <c r="L30" s="356"/>
      <c r="M30" s="356">
        <f>SUM(M23:M29)</f>
        <v>740832.9333333333</v>
      </c>
      <c r="N30" s="356"/>
      <c r="O30" s="356">
        <f>SUM(O23:O29)</f>
        <v>105995</v>
      </c>
      <c r="P30" s="356"/>
      <c r="Q30" s="356">
        <f>SUM(Q23:Q29)</f>
        <v>634837.9333333333</v>
      </c>
      <c r="R30" s="356"/>
      <c r="S30" s="356">
        <f>SUM(S23:S29)</f>
        <v>0</v>
      </c>
      <c r="T30" s="356"/>
      <c r="U30" s="381"/>
      <c r="V30" s="381"/>
      <c r="W30" s="381"/>
      <c r="X30" s="381"/>
      <c r="Y30" s="381"/>
      <c r="Z30" s="383"/>
      <c r="AA30" s="383"/>
      <c r="AB30" s="383"/>
      <c r="AC30" s="383"/>
      <c r="AD30" s="383"/>
      <c r="AE30" s="383"/>
    </row>
    <row r="31" spans="1:21" ht="19.5" customHeight="1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9.5" customHeight="1">
      <c r="A32" s="1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4" spans="2:26" ht="33.75" customHeight="1">
      <c r="B34" s="2" t="str">
        <f>' V. Коефіцієнти'!A25</f>
        <v>Генеральний директор АТ "Укрпошта"</v>
      </c>
      <c r="L34" s="382"/>
      <c r="M34" s="382"/>
      <c r="N34" s="382"/>
      <c r="O34" s="382"/>
      <c r="P34" s="382"/>
      <c r="V34" s="261" t="str">
        <f>' V. Коефіцієнти'!H25</f>
        <v>І.Ю. Смілянський</v>
      </c>
      <c r="W34" s="261"/>
      <c r="X34" s="261"/>
      <c r="Y34" s="261"/>
      <c r="Z34" s="261"/>
    </row>
    <row r="35" spans="2:26" s="4" customFormat="1" ht="19.5" customHeight="1">
      <c r="B35" s="266" t="s">
        <v>504</v>
      </c>
      <c r="C35" s="266"/>
      <c r="D35" s="190"/>
      <c r="E35" s="191"/>
      <c r="F35" s="191"/>
      <c r="G35" s="191"/>
      <c r="H35" s="191"/>
      <c r="I35" s="191"/>
      <c r="J35" s="191"/>
      <c r="K35" s="191"/>
      <c r="L35" s="190"/>
      <c r="M35" s="192"/>
      <c r="N35" s="187" t="s">
        <v>505</v>
      </c>
      <c r="O35" s="192"/>
      <c r="P35" s="190"/>
      <c r="Q35" s="191"/>
      <c r="R35" s="191"/>
      <c r="S35" s="191"/>
      <c r="T35" s="190"/>
      <c r="U35" s="190"/>
      <c r="V35" s="266" t="s">
        <v>538</v>
      </c>
      <c r="W35" s="266"/>
      <c r="X35" s="266"/>
      <c r="Y35" s="266"/>
      <c r="Z35" s="266"/>
    </row>
    <row r="36" spans="2:21" ht="19.5" customHeight="1">
      <c r="B36" s="34"/>
      <c r="C36" s="34"/>
      <c r="D36" s="34"/>
      <c r="E36" s="34"/>
      <c r="F36" s="34"/>
      <c r="G36" s="34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34"/>
      <c r="U36" s="34"/>
    </row>
    <row r="37" spans="2:21" ht="19.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2:21" ht="18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ht="18.75">
      <c r="B39" s="35"/>
    </row>
    <row r="42" ht="19.5">
      <c r="B42" s="36"/>
    </row>
    <row r="43" ht="19.5">
      <c r="B43" s="36"/>
    </row>
    <row r="44" ht="19.5">
      <c r="B44" s="36"/>
    </row>
    <row r="45" ht="19.5">
      <c r="B45" s="36"/>
    </row>
    <row r="46" ht="19.5">
      <c r="B46" s="36"/>
    </row>
    <row r="47" ht="19.5">
      <c r="B47" s="36"/>
    </row>
    <row r="48" ht="19.5">
      <c r="B48" s="36"/>
    </row>
  </sheetData>
  <sheetProtection/>
  <mergeCells count="144">
    <mergeCell ref="K28:L28"/>
    <mergeCell ref="M24:N24"/>
    <mergeCell ref="M25:N25"/>
    <mergeCell ref="C24:D24"/>
    <mergeCell ref="E26:F26"/>
    <mergeCell ref="I24:J24"/>
    <mergeCell ref="C25:D25"/>
    <mergeCell ref="E25:F25"/>
    <mergeCell ref="G24:H24"/>
    <mergeCell ref="C29:D29"/>
    <mergeCell ref="S29:T29"/>
    <mergeCell ref="O29:P29"/>
    <mergeCell ref="O30:P30"/>
    <mergeCell ref="S30:T30"/>
    <mergeCell ref="Q29:R29"/>
    <mergeCell ref="K30:L30"/>
    <mergeCell ref="K29:L29"/>
    <mergeCell ref="M29:N29"/>
    <mergeCell ref="I29:J29"/>
    <mergeCell ref="I23:J23"/>
    <mergeCell ref="G23:H23"/>
    <mergeCell ref="K27:L27"/>
    <mergeCell ref="I25:J25"/>
    <mergeCell ref="K23:L23"/>
    <mergeCell ref="G25:H25"/>
    <mergeCell ref="G27:H27"/>
    <mergeCell ref="K24:L24"/>
    <mergeCell ref="Z28:AE28"/>
    <mergeCell ref="M22:N22"/>
    <mergeCell ref="M26:N26"/>
    <mergeCell ref="M28:N28"/>
    <mergeCell ref="O22:P22"/>
    <mergeCell ref="U27:Y27"/>
    <mergeCell ref="Q22:R22"/>
    <mergeCell ref="S24:T24"/>
    <mergeCell ref="U22:Y22"/>
    <mergeCell ref="O25:P25"/>
    <mergeCell ref="E29:F29"/>
    <mergeCell ref="I27:J27"/>
    <mergeCell ref="G26:H26"/>
    <mergeCell ref="I26:J26"/>
    <mergeCell ref="I28:J28"/>
    <mergeCell ref="E27:F27"/>
    <mergeCell ref="G29:H29"/>
    <mergeCell ref="G28:H28"/>
    <mergeCell ref="C23:D23"/>
    <mergeCell ref="C28:D28"/>
    <mergeCell ref="C26:D26"/>
    <mergeCell ref="E24:F24"/>
    <mergeCell ref="E28:F28"/>
    <mergeCell ref="E23:F23"/>
    <mergeCell ref="C27:D27"/>
    <mergeCell ref="O26:P26"/>
    <mergeCell ref="Z27:AE27"/>
    <mergeCell ref="U26:Y26"/>
    <mergeCell ref="U29:Y29"/>
    <mergeCell ref="O27:P27"/>
    <mergeCell ref="Q27:R27"/>
    <mergeCell ref="O28:P28"/>
    <mergeCell ref="U28:Y28"/>
    <mergeCell ref="S26:T26"/>
    <mergeCell ref="Z26:AE26"/>
    <mergeCell ref="V35:Z35"/>
    <mergeCell ref="Z29:AE29"/>
    <mergeCell ref="U30:Y30"/>
    <mergeCell ref="L34:P34"/>
    <mergeCell ref="V34:Z34"/>
    <mergeCell ref="Z30:AE30"/>
    <mergeCell ref="B35:C35"/>
    <mergeCell ref="I30:J30"/>
    <mergeCell ref="M30:N30"/>
    <mergeCell ref="Q30:R30"/>
    <mergeCell ref="A30:D30"/>
    <mergeCell ref="G30:H30"/>
    <mergeCell ref="E30:F30"/>
    <mergeCell ref="U25:Y25"/>
    <mergeCell ref="Q28:R28"/>
    <mergeCell ref="S25:T25"/>
    <mergeCell ref="Q25:R25"/>
    <mergeCell ref="S28:T28"/>
    <mergeCell ref="Q26:R26"/>
    <mergeCell ref="Q24:R24"/>
    <mergeCell ref="S27:T27"/>
    <mergeCell ref="K22:L22"/>
    <mergeCell ref="U24:Y24"/>
    <mergeCell ref="S23:T23"/>
    <mergeCell ref="K25:L25"/>
    <mergeCell ref="M27:N27"/>
    <mergeCell ref="K26:L26"/>
    <mergeCell ref="U23:Y23"/>
    <mergeCell ref="O24:P24"/>
    <mergeCell ref="Z22:AE22"/>
    <mergeCell ref="K19:T19"/>
    <mergeCell ref="M23:N23"/>
    <mergeCell ref="U19:Y21"/>
    <mergeCell ref="Q23:R23"/>
    <mergeCell ref="O23:P23"/>
    <mergeCell ref="S21:T21"/>
    <mergeCell ref="Z23:AE23"/>
    <mergeCell ref="Z25:AE25"/>
    <mergeCell ref="Z24:AE24"/>
    <mergeCell ref="I22:J22"/>
    <mergeCell ref="K20:L21"/>
    <mergeCell ref="M20:N21"/>
    <mergeCell ref="S22:T22"/>
    <mergeCell ref="O21:P21"/>
    <mergeCell ref="O20:T20"/>
    <mergeCell ref="Z19:AE21"/>
    <mergeCell ref="Q21:R21"/>
    <mergeCell ref="A4:A6"/>
    <mergeCell ref="C22:D22"/>
    <mergeCell ref="E22:F22"/>
    <mergeCell ref="G22:H22"/>
    <mergeCell ref="B10:F10"/>
    <mergeCell ref="B11:F11"/>
    <mergeCell ref="B13:F13"/>
    <mergeCell ref="B12:F12"/>
    <mergeCell ref="A15:F15"/>
    <mergeCell ref="A14:F14"/>
    <mergeCell ref="L4:P4"/>
    <mergeCell ref="L5:L6"/>
    <mergeCell ref="H5:K5"/>
    <mergeCell ref="M5:P5"/>
    <mergeCell ref="AB5:AE5"/>
    <mergeCell ref="W5:Z5"/>
    <mergeCell ref="R5:U5"/>
    <mergeCell ref="AA5:AA6"/>
    <mergeCell ref="V5:V6"/>
    <mergeCell ref="I19:J21"/>
    <mergeCell ref="A19:A21"/>
    <mergeCell ref="E19:F21"/>
    <mergeCell ref="B19:B21"/>
    <mergeCell ref="C19:D21"/>
    <mergeCell ref="G19:H21"/>
    <mergeCell ref="AA4:AE4"/>
    <mergeCell ref="V4:Z4"/>
    <mergeCell ref="Q4:U4"/>
    <mergeCell ref="Q5:Q6"/>
    <mergeCell ref="B4:F6"/>
    <mergeCell ref="B9:F9"/>
    <mergeCell ref="B7:F7"/>
    <mergeCell ref="B8:F8"/>
    <mergeCell ref="G4:K4"/>
    <mergeCell ref="G5:G6"/>
  </mergeCells>
  <printOptions/>
  <pageMargins left="1.1811023622047245" right="0.3937007874015748" top="0.7874015748031497" bottom="0.7874015748031497" header="0.4724409448818898" footer="0.31496062992125984"/>
  <pageSetup horizontalDpi="600" verticalDpi="600" orientation="landscape" paperSize="9" scale="40" r:id="rId1"/>
  <headerFooter alignWithMargins="0">
    <oddHeader>&amp;C&amp;"Times New Roman,обычный"&amp;14
 15&amp;R
&amp;"Times New Roman,обычный"&amp;14Продовження додатка 1
Таблиця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Дюрягіна Ірина Вікторівна</cp:lastModifiedBy>
  <cp:lastPrinted>2019-11-12T06:50:44Z</cp:lastPrinted>
  <dcterms:created xsi:type="dcterms:W3CDTF">2003-03-13T16:00:22Z</dcterms:created>
  <dcterms:modified xsi:type="dcterms:W3CDTF">2019-12-10T09:24:37Z</dcterms:modified>
  <cp:category/>
  <cp:version/>
  <cp:contentType/>
  <cp:contentStatus/>
</cp:coreProperties>
</file>