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240" windowHeight="837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Аркуш1" sheetId="9" r:id="rId9"/>
  </sheets>
  <definedNames/>
  <calcPr fullCalcOnLoad="1"/>
</workbook>
</file>

<file path=xl/sharedStrings.xml><?xml version="1.0" encoding="utf-8"?>
<sst xmlns="http://schemas.openxmlformats.org/spreadsheetml/2006/main" count="418" uniqueCount="113">
  <si>
    <t>Звітність</t>
  </si>
  <si>
    <t>1. Обсяги ритуальних послуг та реалізації предметів ритуальної належності</t>
  </si>
  <si>
    <t>Області</t>
  </si>
  <si>
    <t>Фактично за звітний період</t>
  </si>
  <si>
    <t>тис.грн.</t>
  </si>
  <si>
    <t xml:space="preserve"> тис.грн /одиниць</t>
  </si>
  <si>
    <t>Факт. за відповідний період мин. року</t>
  </si>
  <si>
    <t>натур. показник</t>
  </si>
  <si>
    <t xml:space="preserve">Разом </t>
  </si>
  <si>
    <t>інших предметів</t>
  </si>
  <si>
    <t>фактично на кінець звітного періоду</t>
  </si>
  <si>
    <t>ІІ. Довідка /одиниць/</t>
  </si>
  <si>
    <t xml:space="preserve">                                                                                                                  Звітність</t>
  </si>
  <si>
    <t xml:space="preserve">                                                                                          Форма № 1 - похоронна справа  за 2009 рік</t>
  </si>
  <si>
    <t xml:space="preserve">трун </t>
  </si>
  <si>
    <t xml:space="preserve">викопано могил </t>
  </si>
  <si>
    <t xml:space="preserve">кремовано тіл померлих осіб </t>
  </si>
  <si>
    <t xml:space="preserve">приватні </t>
  </si>
  <si>
    <t xml:space="preserve">Рит. послуги, реалізація предметів рит. належності - всього, із них:     </t>
  </si>
  <si>
    <t>З них: реалізовано предметів ритуальної належності,      в т.ч.</t>
  </si>
  <si>
    <t xml:space="preserve">вінків </t>
  </si>
  <si>
    <t xml:space="preserve">пам'ятників </t>
  </si>
  <si>
    <t xml:space="preserve">огорож намогильних  </t>
  </si>
  <si>
    <t>Фактично за відповідний період минулого року</t>
  </si>
  <si>
    <t>Фактично  за відповідний період мин. року</t>
  </si>
  <si>
    <t>Фактично за відповідний період мин. року</t>
  </si>
  <si>
    <t xml:space="preserve">надано  ритуальних послуг (всього)        </t>
  </si>
  <si>
    <t xml:space="preserve">в тому числі: надано транспорту для обслуговування поховання          </t>
  </si>
  <si>
    <t xml:space="preserve">установлено пам'ятників всього       </t>
  </si>
  <si>
    <t xml:space="preserve">установлено огорож </t>
  </si>
  <si>
    <t xml:space="preserve">надано інших ритуальних послуг </t>
  </si>
  <si>
    <t xml:space="preserve">Кількість підприємств різних форм власності, які надають рит. послуги, на договірних засадах із рит. службами: всього </t>
  </si>
  <si>
    <t xml:space="preserve">в т.ч.: комунальні </t>
  </si>
  <si>
    <t xml:space="preserve">окремі підприємці     </t>
  </si>
  <si>
    <t xml:space="preserve">із них:  із натурального каменю            </t>
  </si>
  <si>
    <t xml:space="preserve"> із залізобетону  </t>
  </si>
  <si>
    <t>Освоєно коштів на благоустрій місць поховань - всього,  тис.грн.</t>
  </si>
  <si>
    <t>в т.ч. на оплату праці персоналу,  тис.грн.</t>
  </si>
  <si>
    <t>Необхідно побудувати нових місць поховань в населених пунктах регіону, одиниць</t>
  </si>
  <si>
    <t>в т.ч. в містах та селищах,  тис.чол.</t>
  </si>
  <si>
    <t>в селах,   тис.чол.</t>
  </si>
  <si>
    <t>Середня вартість одного поховання,   грн</t>
  </si>
  <si>
    <t>Кількість ритуальних служб,  одиниць</t>
  </si>
  <si>
    <t>Житомирська</t>
  </si>
  <si>
    <t>Закарпатська</t>
  </si>
  <si>
    <t>Запорізька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</si>
  <si>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</si>
  <si>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</si>
  <si>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</si>
  <si>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</si>
  <si>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</si>
  <si>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</si>
  <si>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</si>
  <si>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</si>
  <si>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</si>
  <si>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</si>
  <si>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</si>
  <si>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</si>
  <si>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Черкаська</t>
  </si>
  <si>
    <t>Чернівецька</t>
  </si>
  <si>
    <t>Чернігівська</t>
  </si>
  <si>
    <t>м.Київ</t>
  </si>
  <si>
    <t>Вінницька</t>
  </si>
  <si>
    <t>Волинська</t>
  </si>
  <si>
    <t>Дніпропетровська</t>
  </si>
  <si>
    <t>Донецька</t>
  </si>
  <si>
    <t>Хмельницька</t>
  </si>
  <si>
    <t>Ів.-Франківська</t>
  </si>
  <si>
    <t xml:space="preserve">                                             ІІ. Довідка. Фактично на кінець звітного періоду. *</t>
  </si>
  <si>
    <t>Всього</t>
  </si>
  <si>
    <t>окремих СПД</t>
  </si>
  <si>
    <t>приватних</t>
  </si>
  <si>
    <t>комунальних</t>
  </si>
  <si>
    <t>всього</t>
  </si>
  <si>
    <t>благоустроєних, %</t>
  </si>
  <si>
    <t>всього благоустроєно, од.</t>
  </si>
  <si>
    <t>закритих, од.</t>
  </si>
  <si>
    <t xml:space="preserve"> діючих, од.</t>
  </si>
  <si>
    <t>в сільській місцевості</t>
  </si>
  <si>
    <t>в містах та селищах, од.</t>
  </si>
  <si>
    <t>всього, од.</t>
  </si>
  <si>
    <t>Середня вартість одного поховання, грн.</t>
  </si>
  <si>
    <t>Загальний обсяг ритуальних послуг та реалізації предметів ритуальної належності, тис.грн.</t>
  </si>
  <si>
    <t>Кількість підприємств різних форм власності, од.</t>
  </si>
  <si>
    <t>Кількість ритуальних служб, од.</t>
  </si>
  <si>
    <t>Поховано померлих осіб, тис.чол.</t>
  </si>
  <si>
    <t>Необхідно побудувати нових місць поховань в населених пунктах регіону, од.</t>
  </si>
  <si>
    <t>Освоєно коштів на благоустрій місць поховань, тис.грн.</t>
  </si>
  <si>
    <t>Виділено коштів на благоустрій місць поховань, тис.грн.</t>
  </si>
  <si>
    <t>Загальна кількість місць поховань</t>
  </si>
  <si>
    <t>Адміністративно-територіальний поділ</t>
  </si>
  <si>
    <t>Інформаційно-аналітичний матеріал про стан похоронної справи за 2020 рік</t>
  </si>
  <si>
    <t xml:space="preserve">Виділено коштів на благ. місць поховань - всього </t>
  </si>
  <si>
    <t xml:space="preserve">із них благоустроєні </t>
  </si>
  <si>
    <t xml:space="preserve">закритих: </t>
  </si>
  <si>
    <t xml:space="preserve">із них благоустроєні      </t>
  </si>
  <si>
    <t xml:space="preserve">діючих:  </t>
  </si>
  <si>
    <t xml:space="preserve">в сільській місцевост </t>
  </si>
  <si>
    <t xml:space="preserve"> закритих </t>
  </si>
  <si>
    <t xml:space="preserve">діючих   </t>
  </si>
  <si>
    <t xml:space="preserve">в містах та селищах  </t>
  </si>
  <si>
    <t xml:space="preserve">загальна кількість місць поховань всього: в т.ч.:  </t>
  </si>
  <si>
    <t xml:space="preserve">                                             ІІ. Довідка. Фактично на кінець звітного періоду (одиниць). *</t>
  </si>
  <si>
    <t xml:space="preserve"> тис.грн.</t>
  </si>
  <si>
    <t>одиниць</t>
  </si>
  <si>
    <t>Форма № 1 - похоронна справа  за 2022 рік*</t>
  </si>
  <si>
    <t>*Без урахування тимчасово окупованих територій України та зон проведення бойових дій</t>
  </si>
  <si>
    <t>Форма № 1 - похоронна справа  за 2023 рік *</t>
  </si>
  <si>
    <t>Форма № 1 - похоронна справа  за 2023 рік*</t>
  </si>
  <si>
    <t>Звітність 2023 р.*</t>
  </si>
  <si>
    <t>Померлих осіб - всього,  тис.чол.</t>
  </si>
  <si>
    <t>Поховано ритуальними службами - всього,  тис.чол.</t>
  </si>
  <si>
    <t>м. Київ, бульвар Миколи Міхновського, 28,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</si>
</sst>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;[Red]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€-2]\ ###,000_);[Red]\([$€-2]\ ###,000\)"/>
    <numFmt numFmtId="195" formatCode="[$-422]d\ mmmm\ yyyy&quot; р.&quot;"/>
    <numFmt numFmtId="196" formatCode="[$-422]General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</numFmts>
  <fonts count="62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Verdana"/>
      <family val="2"/>
    </font>
    <font>
      <sz val="10"/>
      <color indexed="10"/>
      <name val="Arial Cyr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SimSu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SimSu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6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88" fontId="0" fillId="0" borderId="11" xfId="0" applyNumberFormat="1" applyFont="1" applyFill="1" applyBorder="1" applyAlignment="1">
      <alignment horizontal="center"/>
    </xf>
    <xf numFmtId="189" fontId="0" fillId="0" borderId="11" xfId="0" applyNumberFormat="1" applyFont="1" applyFill="1" applyBorder="1" applyAlignment="1">
      <alignment horizontal="center"/>
    </xf>
    <xf numFmtId="0" fontId="5" fillId="0" borderId="11" xfId="51" applyFont="1" applyBorder="1">
      <alignment/>
      <protection/>
    </xf>
    <xf numFmtId="1" fontId="0" fillId="0" borderId="12" xfId="0" applyNumberFormat="1" applyFont="1" applyFill="1" applyBorder="1" applyAlignment="1">
      <alignment horizontal="center"/>
    </xf>
    <xf numFmtId="188" fontId="0" fillId="0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89" fontId="4" fillId="0" borderId="17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52">
      <alignment/>
      <protection/>
    </xf>
    <xf numFmtId="2" fontId="6" fillId="0" borderId="0" xfId="52" applyNumberFormat="1" applyFont="1">
      <alignment/>
      <protection/>
    </xf>
    <xf numFmtId="1" fontId="4" fillId="0" borderId="17" xfId="52" applyNumberFormat="1" applyFont="1" applyBorder="1" applyAlignment="1">
      <alignment horizontal="center"/>
      <protection/>
    </xf>
    <xf numFmtId="1" fontId="0" fillId="0" borderId="12" xfId="52" applyNumberFormat="1" applyFont="1" applyFill="1" applyBorder="1" applyAlignment="1">
      <alignment horizontal="center"/>
      <protection/>
    </xf>
    <xf numFmtId="1" fontId="0" fillId="0" borderId="11" xfId="52" applyNumberFormat="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188" fontId="4" fillId="0" borderId="17" xfId="52" applyNumberFormat="1" applyFont="1" applyBorder="1" applyAlignment="1">
      <alignment horizontal="center"/>
      <protection/>
    </xf>
    <xf numFmtId="2" fontId="4" fillId="0" borderId="11" xfId="52" applyNumberFormat="1" applyFont="1" applyFill="1" applyBorder="1" applyAlignment="1">
      <alignment horizontal="center"/>
      <protection/>
    </xf>
    <xf numFmtId="0" fontId="7" fillId="0" borderId="24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0" fillId="0" borderId="11" xfId="52" applyFont="1" applyFill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189" fontId="4" fillId="0" borderId="17" xfId="52" applyNumberFormat="1" applyFont="1" applyBorder="1" applyAlignment="1">
      <alignment horizontal="center"/>
      <protection/>
    </xf>
    <xf numFmtId="2" fontId="4" fillId="0" borderId="16" xfId="52" applyNumberFormat="1" applyFont="1" applyBorder="1" applyAlignment="1">
      <alignment horizontal="center"/>
      <protection/>
    </xf>
    <xf numFmtId="9" fontId="8" fillId="0" borderId="11" xfId="41" applyFont="1" applyBorder="1" applyAlignment="1">
      <alignment horizontal="center" vertical="center"/>
    </xf>
    <xf numFmtId="0" fontId="8" fillId="0" borderId="11" xfId="52" applyFont="1" applyBorder="1" applyAlignment="1">
      <alignment horizontal="center" vertical="center"/>
      <protection/>
    </xf>
    <xf numFmtId="0" fontId="7" fillId="0" borderId="24" xfId="52" applyFont="1" applyBorder="1">
      <alignment/>
      <protection/>
    </xf>
    <xf numFmtId="188" fontId="0" fillId="0" borderId="12" xfId="52" applyNumberFormat="1" applyFont="1" applyFill="1" applyBorder="1" applyAlignment="1">
      <alignment horizontal="center"/>
      <protection/>
    </xf>
    <xf numFmtId="2" fontId="0" fillId="0" borderId="11" xfId="52" applyNumberFormat="1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189" fontId="0" fillId="0" borderId="12" xfId="52" applyNumberFormat="1" applyFont="1" applyFill="1" applyBorder="1" applyAlignment="1">
      <alignment horizontal="center"/>
      <protection/>
    </xf>
    <xf numFmtId="2" fontId="0" fillId="0" borderId="12" xfId="52" applyNumberFormat="1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Border="1">
      <alignment/>
      <protection/>
    </xf>
    <xf numFmtId="0" fontId="57" fillId="0" borderId="0" xfId="52" applyFont="1" applyFill="1" applyBorder="1">
      <alignment/>
      <protection/>
    </xf>
    <xf numFmtId="0" fontId="58" fillId="0" borderId="0" xfId="52" applyFont="1" applyBorder="1">
      <alignment/>
      <protection/>
    </xf>
    <xf numFmtId="188" fontId="0" fillId="0" borderId="11" xfId="52" applyNumberFormat="1" applyFont="1" applyFill="1" applyBorder="1" applyAlignment="1">
      <alignment horizontal="center"/>
      <protection/>
    </xf>
    <xf numFmtId="189" fontId="0" fillId="0" borderId="11" xfId="52" applyNumberFormat="1" applyFont="1" applyFill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0" fillId="0" borderId="0" xfId="52" applyFont="1" applyFill="1" applyBorder="1">
      <alignment/>
      <protection/>
    </xf>
    <xf numFmtId="0" fontId="0" fillId="0" borderId="14" xfId="52" applyFont="1" applyFill="1" applyBorder="1" applyAlignment="1">
      <alignment horizontal="center"/>
      <protection/>
    </xf>
    <xf numFmtId="1" fontId="8" fillId="0" borderId="11" xfId="52" applyNumberFormat="1" applyFont="1" applyFill="1" applyBorder="1" applyAlignment="1">
      <alignment horizontal="center" vertical="center"/>
      <protection/>
    </xf>
    <xf numFmtId="0" fontId="8" fillId="0" borderId="11" xfId="52" applyNumberFormat="1" applyFont="1" applyFill="1" applyBorder="1" applyAlignment="1">
      <alignment horizontal="center" vertical="center"/>
      <protection/>
    </xf>
    <xf numFmtId="1" fontId="8" fillId="0" borderId="11" xfId="41" applyNumberFormat="1" applyFont="1" applyBorder="1" applyAlignment="1">
      <alignment horizontal="center" vertical="center"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0" xfId="52" applyFont="1" applyAlignment="1">
      <alignment horizontal="center" vertical="center" textRotation="90"/>
      <protection/>
    </xf>
    <xf numFmtId="0" fontId="9" fillId="0" borderId="11" xfId="52" applyFont="1" applyBorder="1" applyAlignment="1">
      <alignment horizontal="center" vertical="center" textRotation="90" wrapText="1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0" xfId="52" applyFont="1">
      <alignment/>
      <protection/>
    </xf>
    <xf numFmtId="0" fontId="9" fillId="0" borderId="12" xfId="52" applyFont="1" applyBorder="1" applyAlignment="1">
      <alignment horizontal="center" vertical="center" wrapText="1"/>
      <protection/>
    </xf>
    <xf numFmtId="0" fontId="0" fillId="0" borderId="11" xfId="52" applyFont="1" applyFill="1" applyBorder="1">
      <alignment/>
      <protection/>
    </xf>
    <xf numFmtId="0" fontId="0" fillId="0" borderId="11" xfId="52" applyFont="1" applyFill="1" applyBorder="1" applyAlignment="1">
      <alignment horizontal="right" vertical="center" wrapText="1"/>
      <protection/>
    </xf>
    <xf numFmtId="0" fontId="4" fillId="0" borderId="25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2" fontId="3" fillId="0" borderId="27" xfId="52" applyNumberFormat="1" applyFont="1" applyBorder="1" applyAlignment="1">
      <alignment horizontal="center" vertical="center" wrapText="1"/>
      <protection/>
    </xf>
    <xf numFmtId="0" fontId="2" fillId="0" borderId="19" xfId="52" applyFont="1" applyFill="1" applyBorder="1">
      <alignment/>
      <protection/>
    </xf>
    <xf numFmtId="1" fontId="0" fillId="0" borderId="20" xfId="52" applyNumberFormat="1" applyFont="1" applyFill="1" applyBorder="1">
      <alignment/>
      <protection/>
    </xf>
    <xf numFmtId="2" fontId="0" fillId="0" borderId="20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2" fontId="0" fillId="0" borderId="18" xfId="52" applyNumberFormat="1" applyFont="1" applyFill="1" applyBorder="1" applyAlignment="1">
      <alignment horizontal="center"/>
      <protection/>
    </xf>
    <xf numFmtId="187" fontId="57" fillId="0" borderId="0" xfId="67" applyFont="1" applyFill="1" applyBorder="1" applyAlignment="1">
      <alignment/>
    </xf>
    <xf numFmtId="171" fontId="57" fillId="0" borderId="0" xfId="0" applyNumberFormat="1" applyFont="1" applyFill="1" applyBorder="1" applyAlignment="1">
      <alignment/>
    </xf>
    <xf numFmtId="187" fontId="57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8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88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89" fontId="0" fillId="0" borderId="32" xfId="0" applyNumberFormat="1" applyFont="1" applyFill="1" applyBorder="1" applyAlignment="1">
      <alignment horizontal="center"/>
    </xf>
    <xf numFmtId="189" fontId="0" fillId="0" borderId="22" xfId="0" applyNumberFormat="1" applyFont="1" applyFill="1" applyBorder="1" applyAlignment="1">
      <alignment horizontal="center"/>
    </xf>
    <xf numFmtId="189" fontId="0" fillId="0" borderId="29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189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189" fontId="12" fillId="0" borderId="20" xfId="0" applyNumberFormat="1" applyFont="1" applyFill="1" applyBorder="1" applyAlignment="1">
      <alignment horizontal="center" vertical="center"/>
    </xf>
    <xf numFmtId="189" fontId="13" fillId="0" borderId="30" xfId="0" applyNumberFormat="1" applyFont="1" applyBorder="1" applyAlignment="1">
      <alignment horizontal="center" vertical="center"/>
    </xf>
    <xf numFmtId="189" fontId="12" fillId="0" borderId="20" xfId="0" applyNumberFormat="1" applyFont="1" applyBorder="1" applyAlignment="1">
      <alignment horizontal="center" vertical="center" wrapText="1"/>
    </xf>
    <xf numFmtId="189" fontId="59" fillId="0" borderId="20" xfId="0" applyNumberFormat="1" applyFont="1" applyBorder="1" applyAlignment="1">
      <alignment horizontal="center" vertical="center"/>
    </xf>
    <xf numFmtId="189" fontId="60" fillId="0" borderId="20" xfId="51" applyNumberFormat="1" applyFont="1" applyBorder="1" applyAlignment="1">
      <alignment horizontal="center" vertical="center"/>
      <protection/>
    </xf>
    <xf numFmtId="189" fontId="14" fillId="0" borderId="20" xfId="53" applyNumberFormat="1" applyFont="1" applyBorder="1" applyAlignment="1">
      <alignment horizontal="center" vertical="center"/>
      <protection/>
    </xf>
    <xf numFmtId="189" fontId="14" fillId="0" borderId="20" xfId="0" applyNumberFormat="1" applyFont="1" applyBorder="1" applyAlignment="1">
      <alignment horizontal="center" vertical="center" wrapText="1"/>
    </xf>
    <xf numFmtId="189" fontId="60" fillId="0" borderId="20" xfId="33" applyNumberFormat="1" applyFont="1" applyBorder="1" applyAlignment="1">
      <alignment horizontal="center" vertical="center"/>
      <protection/>
    </xf>
    <xf numFmtId="189" fontId="60" fillId="0" borderId="20" xfId="54" applyNumberFormat="1" applyFont="1" applyBorder="1" applyAlignment="1">
      <alignment horizontal="center" vertical="center"/>
      <protection/>
    </xf>
    <xf numFmtId="189" fontId="12" fillId="0" borderId="2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43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 applyProtection="1">
      <alignment horizontal="left"/>
      <protection locked="0"/>
    </xf>
    <xf numFmtId="0" fontId="10" fillId="0" borderId="0" xfId="52" applyFont="1" applyAlignment="1">
      <alignment horizont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44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2" fontId="9" fillId="0" borderId="45" xfId="52" applyNumberFormat="1" applyFont="1" applyBorder="1" applyAlignment="1">
      <alignment horizontal="center" vertical="center" wrapText="1"/>
      <protection/>
    </xf>
    <xf numFmtId="2" fontId="9" fillId="0" borderId="44" xfId="52" applyNumberFormat="1" applyFont="1" applyBorder="1" applyAlignment="1">
      <alignment horizontal="center" vertical="center" wrapText="1"/>
      <protection/>
    </xf>
    <xf numFmtId="2" fontId="9" fillId="0" borderId="13" xfId="52" applyNumberFormat="1" applyFont="1" applyBorder="1" applyAlignment="1">
      <alignment horizontal="center" vertical="center" wrapText="1"/>
      <protection/>
    </xf>
    <xf numFmtId="2" fontId="9" fillId="0" borderId="46" xfId="52" applyNumberFormat="1" applyFont="1" applyBorder="1" applyAlignment="1">
      <alignment horizontal="center" vertical="center" wrapText="1"/>
      <protection/>
    </xf>
    <xf numFmtId="2" fontId="9" fillId="0" borderId="47" xfId="52" applyNumberFormat="1" applyFont="1" applyBorder="1" applyAlignment="1">
      <alignment horizontal="center" vertical="center" wrapText="1"/>
      <protection/>
    </xf>
    <xf numFmtId="2" fontId="9" fillId="0" borderId="48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ідсотковий 2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3" xfId="53"/>
    <cellStyle name="Звичайний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150" zoomScaleNormal="150" zoomScaleSheetLayoutView="100" workbookViewId="0" topLeftCell="A7">
      <selection activeCell="B38" sqref="B38"/>
    </sheetView>
  </sheetViews>
  <sheetFormatPr defaultColWidth="9.00390625" defaultRowHeight="12.75"/>
  <cols>
    <col min="1" max="1" width="16.125" style="0" customWidth="1"/>
    <col min="2" max="2" width="10.875" style="0" customWidth="1"/>
    <col min="3" max="3" width="11.25390625" style="0" customWidth="1"/>
    <col min="4" max="4" width="9.875" style="0" customWidth="1"/>
    <col min="5" max="5" width="13.75390625" style="0" customWidth="1"/>
    <col min="9" max="9" width="9.375" style="0" customWidth="1"/>
    <col min="11" max="11" width="10.875" style="0" customWidth="1"/>
    <col min="12" max="12" width="10.25390625" style="0" customWidth="1"/>
    <col min="13" max="13" width="11.00390625" style="0" customWidth="1"/>
    <col min="14" max="15" width="0" style="9" hidden="1" customWidth="1"/>
    <col min="16" max="16384" width="9.125" style="9" customWidth="1"/>
  </cols>
  <sheetData>
    <row r="1" spans="1:13" s="11" customFormat="1" ht="12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8" customFormat="1" ht="12" customHeight="1">
      <c r="A2" s="165" t="s">
        <v>107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2.75" customHeight="1" hidden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3.5" thickBot="1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56.25" customHeight="1">
      <c r="A5" s="166" t="s">
        <v>2</v>
      </c>
      <c r="B5" s="158" t="s">
        <v>18</v>
      </c>
      <c r="C5" s="160"/>
      <c r="D5" s="157" t="s">
        <v>19</v>
      </c>
      <c r="E5" s="160"/>
      <c r="F5" s="157" t="s">
        <v>14</v>
      </c>
      <c r="G5" s="158"/>
      <c r="H5" s="158"/>
      <c r="I5" s="160"/>
      <c r="J5" s="157" t="s">
        <v>20</v>
      </c>
      <c r="K5" s="158"/>
      <c r="L5" s="158"/>
      <c r="M5" s="159"/>
    </row>
    <row r="6" spans="1:13" ht="45" customHeight="1">
      <c r="A6" s="167"/>
      <c r="B6" s="5" t="s">
        <v>3</v>
      </c>
      <c r="C6" s="4" t="s">
        <v>6</v>
      </c>
      <c r="D6" s="4" t="s">
        <v>3</v>
      </c>
      <c r="E6" s="4" t="s">
        <v>6</v>
      </c>
      <c r="F6" s="155" t="s">
        <v>3</v>
      </c>
      <c r="G6" s="163"/>
      <c r="H6" s="155" t="s">
        <v>6</v>
      </c>
      <c r="I6" s="163"/>
      <c r="J6" s="155" t="s">
        <v>3</v>
      </c>
      <c r="K6" s="163"/>
      <c r="L6" s="155" t="s">
        <v>6</v>
      </c>
      <c r="M6" s="156"/>
    </row>
    <row r="7" spans="1:13" ht="24.75" customHeight="1" thickBot="1">
      <c r="A7" s="168"/>
      <c r="B7" s="112" t="s">
        <v>4</v>
      </c>
      <c r="C7" s="113" t="s">
        <v>4</v>
      </c>
      <c r="D7" s="113" t="s">
        <v>4</v>
      </c>
      <c r="E7" s="113" t="s">
        <v>4</v>
      </c>
      <c r="F7" s="113" t="s">
        <v>103</v>
      </c>
      <c r="G7" s="113" t="s">
        <v>104</v>
      </c>
      <c r="H7" s="113" t="s">
        <v>103</v>
      </c>
      <c r="I7" s="113" t="s">
        <v>104</v>
      </c>
      <c r="J7" s="113" t="s">
        <v>103</v>
      </c>
      <c r="K7" s="113" t="s">
        <v>104</v>
      </c>
      <c r="L7" s="113" t="s">
        <v>103</v>
      </c>
      <c r="M7" s="114" t="s">
        <v>104</v>
      </c>
    </row>
    <row r="8" spans="1:13" s="21" customFormat="1" ht="0.75" customHeight="1" hidden="1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5" s="25" customFormat="1" ht="12.75">
      <c r="A9" s="104" t="s">
        <v>62</v>
      </c>
      <c r="B9" s="121">
        <v>98644.162</v>
      </c>
      <c r="C9" s="121">
        <v>83914.2</v>
      </c>
      <c r="D9" s="122">
        <v>55375.18</v>
      </c>
      <c r="E9" s="122">
        <v>50608.99</v>
      </c>
      <c r="F9" s="122">
        <v>18995.1</v>
      </c>
      <c r="G9" s="123">
        <v>4582</v>
      </c>
      <c r="H9" s="122">
        <v>18664.339</v>
      </c>
      <c r="I9" s="123">
        <v>5023</v>
      </c>
      <c r="J9" s="122">
        <v>5254.66</v>
      </c>
      <c r="K9" s="123">
        <v>13291</v>
      </c>
      <c r="L9" s="122">
        <v>3628.39</v>
      </c>
      <c r="M9" s="123">
        <v>11880</v>
      </c>
      <c r="N9" s="26">
        <f>D9+O9</f>
        <v>92222.679</v>
      </c>
      <c r="O9" s="20">
        <v>36847.499</v>
      </c>
    </row>
    <row r="10" spans="1:15" s="25" customFormat="1" ht="12.75">
      <c r="A10" s="104" t="s">
        <v>63</v>
      </c>
      <c r="B10" s="24">
        <v>21432.9</v>
      </c>
      <c r="C10" s="24">
        <v>19323.7</v>
      </c>
      <c r="D10" s="32">
        <v>12076.3</v>
      </c>
      <c r="E10" s="32">
        <v>11026.1</v>
      </c>
      <c r="F10" s="32">
        <v>8721.8</v>
      </c>
      <c r="G10" s="20">
        <v>2005</v>
      </c>
      <c r="H10" s="32">
        <v>7391</v>
      </c>
      <c r="I10" s="20">
        <v>1945</v>
      </c>
      <c r="J10" s="32">
        <v>2679.4</v>
      </c>
      <c r="K10" s="20">
        <v>5457</v>
      </c>
      <c r="L10" s="32">
        <v>2369.1</v>
      </c>
      <c r="M10" s="20">
        <v>5997</v>
      </c>
      <c r="N10" s="26">
        <f aca="true" t="shared" si="0" ref="N10:N35">D10+O10</f>
        <v>17580.4</v>
      </c>
      <c r="O10" s="20">
        <v>5504.1</v>
      </c>
    </row>
    <row r="11" spans="1:15" s="25" customFormat="1" ht="12.75">
      <c r="A11" s="104" t="s">
        <v>64</v>
      </c>
      <c r="B11" s="24">
        <v>79866.27</v>
      </c>
      <c r="C11" s="24">
        <v>77567.11</v>
      </c>
      <c r="D11" s="32">
        <v>20506.27</v>
      </c>
      <c r="E11" s="32">
        <v>21410.81</v>
      </c>
      <c r="F11" s="32">
        <v>11153.38</v>
      </c>
      <c r="G11" s="20">
        <v>3975</v>
      </c>
      <c r="H11" s="32">
        <v>8760.3</v>
      </c>
      <c r="I11" s="20">
        <v>3833</v>
      </c>
      <c r="J11" s="32">
        <v>5678.02</v>
      </c>
      <c r="K11" s="20">
        <v>9654</v>
      </c>
      <c r="L11" s="32">
        <v>3861.69</v>
      </c>
      <c r="M11" s="20">
        <v>10263</v>
      </c>
      <c r="N11" s="26">
        <f t="shared" si="0"/>
        <v>70945.53</v>
      </c>
      <c r="O11" s="20">
        <v>50439.26</v>
      </c>
    </row>
    <row r="12" spans="1:15" s="25" customFormat="1" ht="12.75">
      <c r="A12" s="104" t="s">
        <v>65</v>
      </c>
      <c r="B12" s="24">
        <v>46074.9</v>
      </c>
      <c r="C12" s="24">
        <v>43075.1</v>
      </c>
      <c r="D12" s="32">
        <v>17665.3</v>
      </c>
      <c r="E12" s="32">
        <v>19828.5</v>
      </c>
      <c r="F12" s="32">
        <v>9521.8</v>
      </c>
      <c r="G12" s="20">
        <v>3414</v>
      </c>
      <c r="H12" s="32">
        <v>9956.2</v>
      </c>
      <c r="I12" s="20">
        <v>6847</v>
      </c>
      <c r="J12" s="32">
        <v>3871.4</v>
      </c>
      <c r="K12" s="20">
        <v>6244</v>
      </c>
      <c r="L12" s="32">
        <v>7082.3</v>
      </c>
      <c r="M12" s="20">
        <v>14321</v>
      </c>
      <c r="N12" s="26">
        <f t="shared" si="0"/>
        <v>48382.2</v>
      </c>
      <c r="O12" s="20">
        <v>30716.9</v>
      </c>
    </row>
    <row r="13" spans="1:15" s="25" customFormat="1" ht="12.75">
      <c r="A13" s="104" t="s">
        <v>43</v>
      </c>
      <c r="B13" s="24">
        <v>67939.1</v>
      </c>
      <c r="C13" s="24">
        <v>58404.7</v>
      </c>
      <c r="D13" s="32">
        <v>41178.8</v>
      </c>
      <c r="E13" s="32">
        <v>36877.4</v>
      </c>
      <c r="F13" s="32">
        <v>19263.3</v>
      </c>
      <c r="G13" s="20">
        <v>5895</v>
      </c>
      <c r="H13" s="32">
        <v>18839.5</v>
      </c>
      <c r="I13" s="20">
        <v>6134</v>
      </c>
      <c r="J13" s="32">
        <v>6804.8</v>
      </c>
      <c r="K13" s="20">
        <v>22442</v>
      </c>
      <c r="L13" s="32">
        <v>6403.2</v>
      </c>
      <c r="M13" s="20">
        <v>22442</v>
      </c>
      <c r="N13" s="26">
        <f t="shared" si="0"/>
        <v>58500.100000000006</v>
      </c>
      <c r="O13" s="20">
        <v>17321.3</v>
      </c>
    </row>
    <row r="14" spans="1:15" s="25" customFormat="1" ht="12.75">
      <c r="A14" s="104" t="s">
        <v>44</v>
      </c>
      <c r="B14" s="24">
        <v>179257.3</v>
      </c>
      <c r="C14" s="24">
        <v>175677.5</v>
      </c>
      <c r="D14" s="32">
        <v>134019.6</v>
      </c>
      <c r="E14" s="32">
        <v>124814.1</v>
      </c>
      <c r="F14" s="32">
        <v>42797.5</v>
      </c>
      <c r="G14" s="20">
        <v>9323</v>
      </c>
      <c r="H14" s="32">
        <v>39518.6</v>
      </c>
      <c r="I14" s="20">
        <v>13867</v>
      </c>
      <c r="J14" s="32">
        <v>22616.4</v>
      </c>
      <c r="K14" s="20">
        <v>26600</v>
      </c>
      <c r="L14" s="32">
        <v>21160</v>
      </c>
      <c r="M14" s="20">
        <v>29447</v>
      </c>
      <c r="N14" s="26">
        <f t="shared" si="0"/>
        <v>192358.90000000002</v>
      </c>
      <c r="O14" s="20">
        <v>58339.3</v>
      </c>
    </row>
    <row r="15" spans="1:15" s="25" customFormat="1" ht="12.75">
      <c r="A15" s="104" t="s">
        <v>45</v>
      </c>
      <c r="B15" s="24">
        <v>30988.91</v>
      </c>
      <c r="C15" s="24">
        <v>32651.57</v>
      </c>
      <c r="D15" s="32">
        <v>10412.46</v>
      </c>
      <c r="E15" s="32">
        <v>13011.01</v>
      </c>
      <c r="F15" s="32">
        <v>4382.56</v>
      </c>
      <c r="G15" s="20">
        <v>995</v>
      </c>
      <c r="H15" s="32">
        <v>4954.76</v>
      </c>
      <c r="I15" s="20">
        <v>1279</v>
      </c>
      <c r="J15" s="32">
        <v>2138.28</v>
      </c>
      <c r="K15" s="20">
        <v>3033</v>
      </c>
      <c r="L15" s="32">
        <v>2306.76</v>
      </c>
      <c r="M15" s="20">
        <v>3635</v>
      </c>
      <c r="N15" s="26">
        <f t="shared" si="0"/>
        <v>48541.39</v>
      </c>
      <c r="O15" s="20">
        <v>38128.93</v>
      </c>
    </row>
    <row r="16" spans="1:15" s="25" customFormat="1" ht="12.75">
      <c r="A16" s="104" t="s">
        <v>67</v>
      </c>
      <c r="B16" s="24">
        <v>93779.4</v>
      </c>
      <c r="C16" s="24">
        <v>83740.9</v>
      </c>
      <c r="D16" s="32">
        <v>63260.9</v>
      </c>
      <c r="E16" s="32">
        <v>56400.1</v>
      </c>
      <c r="F16" s="32">
        <v>25123.1</v>
      </c>
      <c r="G16" s="20">
        <v>5114</v>
      </c>
      <c r="H16" s="32">
        <v>22248.3</v>
      </c>
      <c r="I16" s="20">
        <v>4944</v>
      </c>
      <c r="J16" s="32">
        <v>1453.7</v>
      </c>
      <c r="K16" s="20">
        <v>5008</v>
      </c>
      <c r="L16" s="32">
        <v>1813.4</v>
      </c>
      <c r="M16" s="20">
        <v>6045</v>
      </c>
      <c r="N16" s="26">
        <f t="shared" si="0"/>
        <v>87258</v>
      </c>
      <c r="O16" s="20">
        <v>23997.1</v>
      </c>
    </row>
    <row r="17" spans="1:15" s="25" customFormat="1" ht="12.75">
      <c r="A17" s="104" t="s">
        <v>46</v>
      </c>
      <c r="B17" s="24">
        <v>63698.6</v>
      </c>
      <c r="C17" s="24">
        <v>63698.6</v>
      </c>
      <c r="D17" s="32">
        <v>31512.7</v>
      </c>
      <c r="E17" s="32">
        <v>31512.7</v>
      </c>
      <c r="F17" s="32">
        <v>15196.2</v>
      </c>
      <c r="G17" s="20">
        <v>5793</v>
      </c>
      <c r="H17" s="32">
        <v>15196.2</v>
      </c>
      <c r="I17" s="20">
        <v>5793</v>
      </c>
      <c r="J17" s="32">
        <v>7333.1</v>
      </c>
      <c r="K17" s="20">
        <v>17498</v>
      </c>
      <c r="L17" s="32">
        <v>7333.1</v>
      </c>
      <c r="M17" s="20">
        <v>17498</v>
      </c>
      <c r="N17" s="26">
        <f t="shared" si="0"/>
        <v>58422.2</v>
      </c>
      <c r="O17" s="20">
        <v>26909.5</v>
      </c>
    </row>
    <row r="18" spans="1:15" s="25" customFormat="1" ht="12.75">
      <c r="A18" s="104" t="s">
        <v>47</v>
      </c>
      <c r="B18" s="24">
        <v>74067.3</v>
      </c>
      <c r="C18" s="24">
        <v>70940.3</v>
      </c>
      <c r="D18" s="32">
        <v>46425</v>
      </c>
      <c r="E18" s="32">
        <v>42261.3</v>
      </c>
      <c r="F18" s="32">
        <v>19232.4</v>
      </c>
      <c r="G18" s="20">
        <v>5154</v>
      </c>
      <c r="H18" s="32">
        <v>16786.4</v>
      </c>
      <c r="I18" s="20">
        <v>6263</v>
      </c>
      <c r="J18" s="32">
        <v>7689</v>
      </c>
      <c r="K18" s="20">
        <v>19768</v>
      </c>
      <c r="L18" s="32">
        <v>7173.5</v>
      </c>
      <c r="M18" s="20">
        <v>20839</v>
      </c>
      <c r="N18" s="26">
        <f t="shared" si="0"/>
        <v>76173.8</v>
      </c>
      <c r="O18" s="20">
        <v>29748.8</v>
      </c>
    </row>
    <row r="19" spans="1:15" s="25" customFormat="1" ht="12.75" hidden="1">
      <c r="A19" s="104" t="s">
        <v>48</v>
      </c>
      <c r="B19" s="24"/>
      <c r="C19" s="24"/>
      <c r="D19" s="32"/>
      <c r="E19" s="32"/>
      <c r="F19" s="32"/>
      <c r="G19" s="20"/>
      <c r="H19" s="32"/>
      <c r="I19" s="20"/>
      <c r="J19" s="32"/>
      <c r="K19" s="20"/>
      <c r="L19" s="32"/>
      <c r="M19" s="20"/>
      <c r="N19" s="26">
        <f t="shared" si="0"/>
        <v>1517.419</v>
      </c>
      <c r="O19" s="20">
        <v>1517.419</v>
      </c>
    </row>
    <row r="20" spans="1:15" s="25" customFormat="1" ht="12.75">
      <c r="A20" s="104" t="s">
        <v>49</v>
      </c>
      <c r="B20" s="24">
        <v>85588.7</v>
      </c>
      <c r="C20" s="24">
        <v>59875.9</v>
      </c>
      <c r="D20" s="32">
        <v>33902.56</v>
      </c>
      <c r="E20" s="32">
        <v>20224.56</v>
      </c>
      <c r="F20" s="32">
        <v>10912.5</v>
      </c>
      <c r="G20" s="20">
        <v>2207</v>
      </c>
      <c r="H20" s="32">
        <v>7011.22</v>
      </c>
      <c r="I20" s="20">
        <v>3178</v>
      </c>
      <c r="J20" s="32">
        <v>2299.6</v>
      </c>
      <c r="K20" s="20">
        <v>5693</v>
      </c>
      <c r="L20" s="32">
        <v>909.4</v>
      </c>
      <c r="M20" s="20">
        <v>2256</v>
      </c>
      <c r="N20" s="26">
        <f t="shared" si="0"/>
        <v>50497.06</v>
      </c>
      <c r="O20" s="20">
        <v>16594.5</v>
      </c>
    </row>
    <row r="21" spans="1:15" s="25" customFormat="1" ht="12.75">
      <c r="A21" s="104" t="s">
        <v>50</v>
      </c>
      <c r="B21" s="24">
        <v>66879.3</v>
      </c>
      <c r="C21" s="24">
        <v>90935</v>
      </c>
      <c r="D21" s="32">
        <v>37495.1</v>
      </c>
      <c r="E21" s="32">
        <v>50749</v>
      </c>
      <c r="F21" s="32">
        <v>24398</v>
      </c>
      <c r="G21" s="20">
        <v>15821</v>
      </c>
      <c r="H21" s="32">
        <v>30852</v>
      </c>
      <c r="I21" s="20">
        <v>20568</v>
      </c>
      <c r="J21" s="32">
        <v>8759.2</v>
      </c>
      <c r="K21" s="20">
        <v>24398</v>
      </c>
      <c r="L21" s="32">
        <v>12427.5</v>
      </c>
      <c r="M21" s="20">
        <v>49710</v>
      </c>
      <c r="N21" s="26">
        <f t="shared" si="0"/>
        <v>70825.4</v>
      </c>
      <c r="O21" s="20">
        <v>33330.3</v>
      </c>
    </row>
    <row r="22" spans="1:15" s="25" customFormat="1" ht="12.75">
      <c r="A22" s="104" t="s">
        <v>51</v>
      </c>
      <c r="B22" s="24">
        <v>69048.96</v>
      </c>
      <c r="C22" s="24">
        <v>41248.29</v>
      </c>
      <c r="D22" s="32">
        <v>23645.66</v>
      </c>
      <c r="E22" s="32">
        <v>12552.79</v>
      </c>
      <c r="F22" s="32">
        <v>6682.29</v>
      </c>
      <c r="G22" s="20">
        <v>2236</v>
      </c>
      <c r="H22" s="32">
        <v>4515.4</v>
      </c>
      <c r="I22" s="20">
        <v>3990</v>
      </c>
      <c r="J22" s="32">
        <v>1163.54</v>
      </c>
      <c r="K22" s="20">
        <v>2401</v>
      </c>
      <c r="L22" s="32">
        <v>1109.7</v>
      </c>
      <c r="M22" s="20">
        <v>3250</v>
      </c>
      <c r="N22" s="26">
        <f t="shared" si="0"/>
        <v>43181.14</v>
      </c>
      <c r="O22" s="20">
        <v>19535.48</v>
      </c>
    </row>
    <row r="23" spans="1:15" s="25" customFormat="1" ht="12.75">
      <c r="A23" s="104" t="s">
        <v>52</v>
      </c>
      <c r="B23" s="24">
        <v>71333.01</v>
      </c>
      <c r="C23" s="24">
        <v>49535.4</v>
      </c>
      <c r="D23" s="32">
        <v>34470.31</v>
      </c>
      <c r="E23" s="32">
        <v>29171.72</v>
      </c>
      <c r="F23" s="32">
        <v>8990.25</v>
      </c>
      <c r="G23" s="20">
        <v>4705</v>
      </c>
      <c r="H23" s="32">
        <v>9126.52</v>
      </c>
      <c r="I23" s="20">
        <v>8286</v>
      </c>
      <c r="J23" s="32">
        <v>5196.5</v>
      </c>
      <c r="K23" s="20">
        <v>21449</v>
      </c>
      <c r="L23" s="32">
        <v>5780.13</v>
      </c>
      <c r="M23" s="20">
        <v>43124</v>
      </c>
      <c r="N23" s="26">
        <f t="shared" si="0"/>
        <v>54833.99</v>
      </c>
      <c r="O23" s="20">
        <v>20363.68</v>
      </c>
    </row>
    <row r="24" spans="1:15" s="25" customFormat="1" ht="12.75">
      <c r="A24" s="104" t="s">
        <v>53</v>
      </c>
      <c r="B24" s="24">
        <v>122228.89</v>
      </c>
      <c r="C24" s="24">
        <v>168995.8</v>
      </c>
      <c r="D24" s="32">
        <v>71355.76</v>
      </c>
      <c r="E24" s="32">
        <v>101713.7</v>
      </c>
      <c r="F24" s="32">
        <v>30877.66</v>
      </c>
      <c r="G24" s="20">
        <v>14360</v>
      </c>
      <c r="H24" s="32">
        <v>36609.7</v>
      </c>
      <c r="I24" s="20">
        <v>15531</v>
      </c>
      <c r="J24" s="32">
        <v>6008.5</v>
      </c>
      <c r="K24" s="20">
        <v>18995</v>
      </c>
      <c r="L24" s="32">
        <v>9581.5</v>
      </c>
      <c r="M24" s="20">
        <v>34426</v>
      </c>
      <c r="N24" s="26">
        <f t="shared" si="0"/>
        <v>101106.26</v>
      </c>
      <c r="O24" s="20">
        <v>29750.5</v>
      </c>
    </row>
    <row r="25" spans="1:15" s="25" customFormat="1" ht="12.75">
      <c r="A25" s="104" t="s">
        <v>54</v>
      </c>
      <c r="B25" s="24">
        <v>93787.5</v>
      </c>
      <c r="C25" s="24">
        <v>84976.59</v>
      </c>
      <c r="D25" s="32">
        <v>51763.5</v>
      </c>
      <c r="E25" s="32">
        <v>45371.75</v>
      </c>
      <c r="F25" s="32">
        <v>19824.2</v>
      </c>
      <c r="G25" s="20">
        <v>7782</v>
      </c>
      <c r="H25" s="32">
        <v>16783.5</v>
      </c>
      <c r="I25" s="20">
        <v>8266</v>
      </c>
      <c r="J25" s="32">
        <v>12001.3</v>
      </c>
      <c r="K25" s="20">
        <v>29097</v>
      </c>
      <c r="L25" s="32">
        <v>10105.35</v>
      </c>
      <c r="M25" s="20">
        <v>29003</v>
      </c>
      <c r="N25" s="26">
        <f t="shared" si="0"/>
        <v>83487.7</v>
      </c>
      <c r="O25" s="20">
        <v>31724.2</v>
      </c>
    </row>
    <row r="26" spans="1:15" s="25" customFormat="1" ht="12.75">
      <c r="A26" s="104" t="s">
        <v>55</v>
      </c>
      <c r="B26" s="24">
        <v>79467.4</v>
      </c>
      <c r="C26" s="24">
        <v>77262.8</v>
      </c>
      <c r="D26" s="32">
        <v>34923.2</v>
      </c>
      <c r="E26" s="32">
        <v>35178.6</v>
      </c>
      <c r="F26" s="32">
        <v>16366.9</v>
      </c>
      <c r="G26" s="20">
        <v>6268</v>
      </c>
      <c r="H26" s="32">
        <v>16603.7</v>
      </c>
      <c r="I26" s="20">
        <v>6407</v>
      </c>
      <c r="J26" s="32">
        <v>3020.2</v>
      </c>
      <c r="K26" s="20">
        <v>12956</v>
      </c>
      <c r="L26" s="32">
        <v>3004.8</v>
      </c>
      <c r="M26" s="20">
        <v>13024</v>
      </c>
      <c r="N26" s="26">
        <f t="shared" si="0"/>
        <v>67434</v>
      </c>
      <c r="O26" s="20">
        <v>32510.8</v>
      </c>
    </row>
    <row r="27" spans="1:15" s="25" customFormat="1" ht="12.75">
      <c r="A27" s="104" t="s">
        <v>56</v>
      </c>
      <c r="B27" s="24">
        <v>161581.19</v>
      </c>
      <c r="C27" s="24">
        <v>138273.9</v>
      </c>
      <c r="D27" s="32">
        <v>82030.7</v>
      </c>
      <c r="E27" s="32">
        <v>67047.2</v>
      </c>
      <c r="F27" s="32">
        <v>28040</v>
      </c>
      <c r="G27" s="20">
        <v>9970</v>
      </c>
      <c r="H27" s="32">
        <v>27941.1</v>
      </c>
      <c r="I27" s="20">
        <v>10487</v>
      </c>
      <c r="J27" s="32">
        <v>6270.5</v>
      </c>
      <c r="K27" s="20">
        <v>14553</v>
      </c>
      <c r="L27" s="32">
        <v>7608.3</v>
      </c>
      <c r="M27" s="20">
        <v>18863</v>
      </c>
      <c r="N27" s="26">
        <f t="shared" si="0"/>
        <v>139638.03</v>
      </c>
      <c r="O27" s="20">
        <v>57607.33</v>
      </c>
    </row>
    <row r="28" spans="1:15" s="25" customFormat="1" ht="12.75">
      <c r="A28" s="104" t="s">
        <v>57</v>
      </c>
      <c r="B28" s="24">
        <v>8584.7</v>
      </c>
      <c r="C28" s="24"/>
      <c r="D28" s="32">
        <v>4559.1</v>
      </c>
      <c r="E28" s="32"/>
      <c r="F28" s="32">
        <v>1136.1</v>
      </c>
      <c r="G28" s="20">
        <v>1076</v>
      </c>
      <c r="H28" s="32"/>
      <c r="I28" s="20"/>
      <c r="J28" s="32">
        <v>1039.7</v>
      </c>
      <c r="K28" s="20">
        <v>3658</v>
      </c>
      <c r="L28" s="32"/>
      <c r="M28" s="20"/>
      <c r="N28" s="26">
        <f t="shared" si="0"/>
        <v>17399.1</v>
      </c>
      <c r="O28" s="20">
        <v>12840</v>
      </c>
    </row>
    <row r="29" spans="1:15" s="25" customFormat="1" ht="12.75">
      <c r="A29" s="104" t="s">
        <v>66</v>
      </c>
      <c r="B29" s="24">
        <v>46838.5</v>
      </c>
      <c r="C29" s="24">
        <v>32405.26</v>
      </c>
      <c r="D29" s="32">
        <v>23494.33</v>
      </c>
      <c r="E29" s="32">
        <v>14165.95</v>
      </c>
      <c r="F29" s="32">
        <v>7975.45</v>
      </c>
      <c r="G29" s="20">
        <v>5379</v>
      </c>
      <c r="H29" s="32">
        <v>6250.41</v>
      </c>
      <c r="I29" s="20">
        <v>5111</v>
      </c>
      <c r="J29" s="32">
        <v>1408.9</v>
      </c>
      <c r="K29" s="20">
        <v>6340</v>
      </c>
      <c r="L29" s="32">
        <v>936.39</v>
      </c>
      <c r="M29" s="20">
        <v>4359</v>
      </c>
      <c r="N29" s="26">
        <f t="shared" si="0"/>
        <v>45845.36</v>
      </c>
      <c r="O29" s="20">
        <v>22351.03</v>
      </c>
    </row>
    <row r="30" spans="1:15" s="25" customFormat="1" ht="12.75">
      <c r="A30" s="104" t="s">
        <v>58</v>
      </c>
      <c r="B30" s="24">
        <v>76779.78</v>
      </c>
      <c r="C30" s="24">
        <v>68212.46</v>
      </c>
      <c r="D30" s="32">
        <v>42260.88</v>
      </c>
      <c r="E30" s="32">
        <v>37493.08</v>
      </c>
      <c r="F30" s="32">
        <v>13359</v>
      </c>
      <c r="G30" s="20">
        <v>4157</v>
      </c>
      <c r="H30" s="32">
        <v>12230.2</v>
      </c>
      <c r="I30" s="20">
        <v>4609</v>
      </c>
      <c r="J30" s="32">
        <v>8161.4</v>
      </c>
      <c r="K30" s="20">
        <v>21287</v>
      </c>
      <c r="L30" s="32">
        <v>7219.9</v>
      </c>
      <c r="M30" s="20">
        <v>22908</v>
      </c>
      <c r="N30" s="26">
        <f t="shared" si="0"/>
        <v>73251.38</v>
      </c>
      <c r="O30" s="20">
        <v>30990.5</v>
      </c>
    </row>
    <row r="31" spans="1:15" s="25" customFormat="1" ht="12.75">
      <c r="A31" s="104" t="s">
        <v>59</v>
      </c>
      <c r="B31" s="24">
        <v>9951.1</v>
      </c>
      <c r="C31" s="24">
        <v>7583.3</v>
      </c>
      <c r="D31" s="32">
        <v>1637.5</v>
      </c>
      <c r="E31" s="32">
        <v>1806.2</v>
      </c>
      <c r="F31" s="32">
        <v>1159.2</v>
      </c>
      <c r="G31" s="20">
        <v>414</v>
      </c>
      <c r="H31" s="32">
        <v>1240</v>
      </c>
      <c r="I31" s="20">
        <v>0</v>
      </c>
      <c r="J31" s="32">
        <v>342.4</v>
      </c>
      <c r="K31" s="20">
        <v>330</v>
      </c>
      <c r="L31" s="32">
        <v>238.7</v>
      </c>
      <c r="M31" s="20">
        <v>0</v>
      </c>
      <c r="N31" s="26">
        <f t="shared" si="0"/>
        <v>6819.2</v>
      </c>
      <c r="O31" s="20">
        <v>5181.7</v>
      </c>
    </row>
    <row r="32" spans="1:15" s="25" customFormat="1" ht="12.75">
      <c r="A32" s="104" t="s">
        <v>60</v>
      </c>
      <c r="B32" s="24">
        <v>69662.9</v>
      </c>
      <c r="C32" s="24">
        <v>70299.4</v>
      </c>
      <c r="D32" s="32">
        <v>39952.3</v>
      </c>
      <c r="E32" s="32">
        <v>33054.6</v>
      </c>
      <c r="F32" s="32">
        <v>11374.2</v>
      </c>
      <c r="G32" s="20">
        <v>5299</v>
      </c>
      <c r="H32" s="32">
        <v>10150</v>
      </c>
      <c r="I32" s="20">
        <v>5939</v>
      </c>
      <c r="J32" s="32">
        <v>8179.7</v>
      </c>
      <c r="K32" s="20">
        <v>16526</v>
      </c>
      <c r="L32" s="32">
        <v>6557.1</v>
      </c>
      <c r="M32" s="20">
        <v>17623</v>
      </c>
      <c r="N32" s="26">
        <f t="shared" si="0"/>
        <v>62798.200000000004</v>
      </c>
      <c r="O32" s="20">
        <v>22845.9</v>
      </c>
    </row>
    <row r="33" spans="1:15" s="25" customFormat="1" ht="14.25" customHeight="1" thickBot="1">
      <c r="A33" s="104" t="s">
        <v>61</v>
      </c>
      <c r="B33" s="124">
        <v>166640.1</v>
      </c>
      <c r="C33" s="124">
        <v>63698.6</v>
      </c>
      <c r="D33" s="125">
        <v>66941.5</v>
      </c>
      <c r="E33" s="125">
        <v>31512.7</v>
      </c>
      <c r="F33" s="125">
        <v>11762.2</v>
      </c>
      <c r="G33" s="126">
        <v>2531</v>
      </c>
      <c r="H33" s="125">
        <v>15196.2</v>
      </c>
      <c r="I33" s="126">
        <v>5793</v>
      </c>
      <c r="J33" s="125">
        <v>4216.3</v>
      </c>
      <c r="K33" s="126">
        <v>5539</v>
      </c>
      <c r="L33" s="125">
        <v>2996.7</v>
      </c>
      <c r="M33" s="126">
        <v>4730</v>
      </c>
      <c r="N33" s="26">
        <f t="shared" si="0"/>
        <v>134718.9</v>
      </c>
      <c r="O33" s="20">
        <v>67777.4</v>
      </c>
    </row>
    <row r="34" spans="1:15" s="21" customFormat="1" ht="13.5" hidden="1" thickBot="1">
      <c r="A34" s="115"/>
      <c r="B34" s="118"/>
      <c r="C34" s="118"/>
      <c r="D34" s="119"/>
      <c r="E34" s="119"/>
      <c r="F34" s="119"/>
      <c r="G34" s="120"/>
      <c r="H34" s="119"/>
      <c r="I34" s="120"/>
      <c r="J34" s="119"/>
      <c r="K34" s="120"/>
      <c r="L34" s="119"/>
      <c r="M34" s="120"/>
      <c r="N34" s="26">
        <f t="shared" si="0"/>
        <v>0</v>
      </c>
      <c r="O34" s="35"/>
    </row>
    <row r="35" spans="1:15" s="28" customFormat="1" ht="13.5" thickBot="1">
      <c r="A35" s="37" t="s">
        <v>8</v>
      </c>
      <c r="B35" s="40">
        <f>SUM(B9:B34)</f>
        <v>1884120.8719999997</v>
      </c>
      <c r="C35" s="40">
        <f>SUM(C9:C34)</f>
        <v>1662296.3800000001</v>
      </c>
      <c r="D35" s="40">
        <f>SUM(D9:D34)</f>
        <v>980864.91</v>
      </c>
      <c r="E35" s="40">
        <f>SUM(E9:E34)</f>
        <v>887792.8599999996</v>
      </c>
      <c r="F35" s="40">
        <f aca="true" t="shared" si="1" ref="F35:K35">SUM(F9:F34)</f>
        <v>367245.0900000001</v>
      </c>
      <c r="G35" s="41">
        <f t="shared" si="1"/>
        <v>128455</v>
      </c>
      <c r="H35" s="40">
        <f>SUM(H9:H34)</f>
        <v>356825.54899999994</v>
      </c>
      <c r="I35" s="41">
        <f>SUM(I9:I34)</f>
        <v>154093</v>
      </c>
      <c r="J35" s="40">
        <f t="shared" si="1"/>
        <v>133586.49999999997</v>
      </c>
      <c r="K35" s="41">
        <f t="shared" si="1"/>
        <v>312217</v>
      </c>
      <c r="L35" s="40">
        <f>SUM(L9:L34)</f>
        <v>131606.91</v>
      </c>
      <c r="M35" s="41">
        <f>SUM(M9:M34)</f>
        <v>385643</v>
      </c>
      <c r="N35" s="26">
        <f t="shared" si="0"/>
        <v>1703738.338</v>
      </c>
      <c r="O35" s="41">
        <f>SUM(O9:O34)</f>
        <v>722873.428</v>
      </c>
    </row>
    <row r="36" spans="1:13" ht="12.75">
      <c r="A36" s="161" t="s">
        <v>106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4.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</row>
  </sheetData>
  <sheetProtection/>
  <mergeCells count="14">
    <mergeCell ref="A4:M4"/>
    <mergeCell ref="A1:M1"/>
    <mergeCell ref="A2:M2"/>
    <mergeCell ref="A3:M3"/>
    <mergeCell ref="A5:A7"/>
    <mergeCell ref="J6:K6"/>
    <mergeCell ref="L6:M6"/>
    <mergeCell ref="J5:M5"/>
    <mergeCell ref="B5:C5"/>
    <mergeCell ref="D5:E5"/>
    <mergeCell ref="A36:M37"/>
    <mergeCell ref="F6:G6"/>
    <mergeCell ref="H6:I6"/>
    <mergeCell ref="F5:I5"/>
  </mergeCells>
  <printOptions/>
  <pageMargins left="0.1968503937007874" right="0.3937007874015748" top="0.3937007874015748" bottom="0.59" header="0.31496062992125984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="150" zoomScaleNormal="150" zoomScalePageLayoutView="0" workbookViewId="0" topLeftCell="A7">
      <selection activeCell="K32" sqref="K32"/>
    </sheetView>
  </sheetViews>
  <sheetFormatPr defaultColWidth="9.00390625" defaultRowHeight="12.75"/>
  <cols>
    <col min="1" max="1" width="17.25390625" style="0" customWidth="1"/>
    <col min="10" max="10" width="10.625" style="0" customWidth="1"/>
    <col min="11" max="11" width="10.875" style="0" customWidth="1"/>
    <col min="37" max="16384" width="9.125" style="9" customWidth="1"/>
  </cols>
  <sheetData>
    <row r="1" spans="1:13" ht="12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3.5" thickBo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1" ht="12.75">
      <c r="A4" s="166" t="s">
        <v>2</v>
      </c>
      <c r="B4" s="157" t="s">
        <v>21</v>
      </c>
      <c r="C4" s="158"/>
      <c r="D4" s="158"/>
      <c r="E4" s="160"/>
      <c r="F4" s="157" t="s">
        <v>22</v>
      </c>
      <c r="G4" s="158"/>
      <c r="H4" s="158"/>
      <c r="I4" s="160"/>
      <c r="J4" s="169" t="s">
        <v>9</v>
      </c>
      <c r="K4" s="170"/>
    </row>
    <row r="5" spans="1:36" ht="33" customHeight="1">
      <c r="A5" s="167"/>
      <c r="B5" s="155" t="s">
        <v>3</v>
      </c>
      <c r="C5" s="163"/>
      <c r="D5" s="155" t="s">
        <v>25</v>
      </c>
      <c r="E5" s="163"/>
      <c r="F5" s="155" t="s">
        <v>3</v>
      </c>
      <c r="G5" s="163"/>
      <c r="H5" s="155" t="s">
        <v>24</v>
      </c>
      <c r="I5" s="163"/>
      <c r="J5" s="4" t="s">
        <v>3</v>
      </c>
      <c r="K5" s="48" t="s">
        <v>23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2.5" customHeight="1">
      <c r="A6" s="167"/>
      <c r="B6" s="6" t="s">
        <v>5</v>
      </c>
      <c r="C6" s="6" t="s">
        <v>7</v>
      </c>
      <c r="D6" s="6" t="s">
        <v>5</v>
      </c>
      <c r="E6" s="6" t="s">
        <v>7</v>
      </c>
      <c r="F6" s="6" t="s">
        <v>5</v>
      </c>
      <c r="G6" s="6" t="s">
        <v>7</v>
      </c>
      <c r="H6" s="6" t="s">
        <v>5</v>
      </c>
      <c r="I6" s="6" t="s">
        <v>7</v>
      </c>
      <c r="J6" s="6" t="s">
        <v>4</v>
      </c>
      <c r="K6" s="44" t="s">
        <v>4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14" s="21" customFormat="1" ht="0.75" customHeight="1" thickBot="1">
      <c r="A7" s="47"/>
      <c r="B7" s="127"/>
      <c r="C7" s="127"/>
      <c r="D7" s="127"/>
      <c r="E7" s="127"/>
      <c r="F7" s="127"/>
      <c r="G7" s="127"/>
      <c r="H7" s="127"/>
      <c r="I7" s="127"/>
      <c r="J7" s="127"/>
      <c r="K7" s="128"/>
      <c r="N7" s="22"/>
    </row>
    <row r="8" spans="1:11" s="25" customFormat="1" ht="12.75">
      <c r="A8" s="104" t="s">
        <v>62</v>
      </c>
      <c r="B8" s="122">
        <v>25617.31</v>
      </c>
      <c r="C8" s="123">
        <v>1852</v>
      </c>
      <c r="D8" s="122">
        <v>20348.08</v>
      </c>
      <c r="E8" s="123">
        <v>1343</v>
      </c>
      <c r="F8" s="122">
        <v>0</v>
      </c>
      <c r="G8" s="123">
        <v>0</v>
      </c>
      <c r="H8" s="122">
        <v>0</v>
      </c>
      <c r="I8" s="123">
        <v>0</v>
      </c>
      <c r="J8" s="130">
        <v>5508.11</v>
      </c>
      <c r="K8" s="130">
        <v>7968.19</v>
      </c>
    </row>
    <row r="9" spans="1:11" s="25" customFormat="1" ht="12.75">
      <c r="A9" s="104" t="s">
        <v>63</v>
      </c>
      <c r="B9" s="32">
        <v>745.7</v>
      </c>
      <c r="C9" s="20">
        <v>43</v>
      </c>
      <c r="D9" s="32">
        <v>745.7</v>
      </c>
      <c r="E9" s="20">
        <v>43</v>
      </c>
      <c r="F9" s="32">
        <v>0</v>
      </c>
      <c r="G9" s="20">
        <v>0</v>
      </c>
      <c r="H9" s="32">
        <v>0</v>
      </c>
      <c r="I9" s="20">
        <v>0</v>
      </c>
      <c r="J9" s="31">
        <v>675.1</v>
      </c>
      <c r="K9" s="31">
        <v>520.3</v>
      </c>
    </row>
    <row r="10" spans="1:11" s="25" customFormat="1" ht="12.75">
      <c r="A10" s="104" t="s">
        <v>64</v>
      </c>
      <c r="B10" s="32">
        <v>3510.87</v>
      </c>
      <c r="C10" s="20">
        <v>402</v>
      </c>
      <c r="D10" s="32">
        <v>4210.87</v>
      </c>
      <c r="E10" s="20">
        <v>666</v>
      </c>
      <c r="F10" s="32">
        <v>95</v>
      </c>
      <c r="G10" s="20">
        <v>15</v>
      </c>
      <c r="H10" s="32">
        <v>205</v>
      </c>
      <c r="I10" s="20">
        <v>70</v>
      </c>
      <c r="J10" s="31">
        <v>69</v>
      </c>
      <c r="K10" s="31">
        <v>4372.95</v>
      </c>
    </row>
    <row r="11" spans="1:11" s="25" customFormat="1" ht="12.75">
      <c r="A11" s="104" t="s">
        <v>65</v>
      </c>
      <c r="B11" s="32">
        <v>320.9</v>
      </c>
      <c r="C11" s="20">
        <v>54</v>
      </c>
      <c r="D11" s="32">
        <v>54.1</v>
      </c>
      <c r="E11" s="20">
        <v>12</v>
      </c>
      <c r="F11" s="32">
        <v>0</v>
      </c>
      <c r="G11" s="20">
        <v>0</v>
      </c>
      <c r="H11" s="32">
        <v>0</v>
      </c>
      <c r="I11" s="20">
        <v>0</v>
      </c>
      <c r="J11" s="31">
        <v>3951.2</v>
      </c>
      <c r="K11" s="31">
        <v>2735.9</v>
      </c>
    </row>
    <row r="12" spans="1:11" s="25" customFormat="1" ht="12.75">
      <c r="A12" s="104" t="s">
        <v>43</v>
      </c>
      <c r="B12" s="32">
        <v>8123.6</v>
      </c>
      <c r="C12" s="20">
        <v>493</v>
      </c>
      <c r="D12" s="32">
        <v>7730.7</v>
      </c>
      <c r="E12" s="20">
        <v>434</v>
      </c>
      <c r="F12" s="32">
        <v>0</v>
      </c>
      <c r="G12" s="20">
        <v>0</v>
      </c>
      <c r="H12" s="32">
        <v>0</v>
      </c>
      <c r="I12" s="20">
        <v>0</v>
      </c>
      <c r="J12" s="31">
        <v>6987.1</v>
      </c>
      <c r="K12" s="31">
        <v>3904</v>
      </c>
    </row>
    <row r="13" spans="1:11" s="25" customFormat="1" ht="12.75">
      <c r="A13" s="104" t="s">
        <v>44</v>
      </c>
      <c r="B13" s="32">
        <v>66189.9</v>
      </c>
      <c r="C13" s="20">
        <v>2701</v>
      </c>
      <c r="D13" s="32">
        <v>63748.2</v>
      </c>
      <c r="E13" s="20">
        <v>2451</v>
      </c>
      <c r="F13" s="32">
        <v>174.2</v>
      </c>
      <c r="G13" s="20">
        <v>82</v>
      </c>
      <c r="H13" s="32">
        <v>235</v>
      </c>
      <c r="I13" s="20">
        <v>105</v>
      </c>
      <c r="J13" s="31">
        <v>2241.6</v>
      </c>
      <c r="K13" s="31">
        <v>152.3</v>
      </c>
    </row>
    <row r="14" spans="1:11" s="25" customFormat="1" ht="12.75">
      <c r="A14" s="104" t="s">
        <v>45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20">
        <v>0</v>
      </c>
      <c r="H14" s="32">
        <v>51.5</v>
      </c>
      <c r="I14" s="20">
        <v>12</v>
      </c>
      <c r="J14" s="31">
        <v>3891.62</v>
      </c>
      <c r="K14" s="31">
        <v>5697.99</v>
      </c>
    </row>
    <row r="15" spans="1:11" s="25" customFormat="1" ht="12.75">
      <c r="A15" s="104" t="s">
        <v>67</v>
      </c>
      <c r="B15" s="32">
        <v>33156.1</v>
      </c>
      <c r="C15" s="20">
        <v>2763</v>
      </c>
      <c r="D15" s="32">
        <v>28824.2</v>
      </c>
      <c r="E15" s="20">
        <v>2402</v>
      </c>
      <c r="F15" s="32">
        <v>0</v>
      </c>
      <c r="G15" s="20">
        <v>0</v>
      </c>
      <c r="H15" s="32">
        <v>257.3</v>
      </c>
      <c r="I15" s="20">
        <v>131</v>
      </c>
      <c r="J15" s="31">
        <v>3528</v>
      </c>
      <c r="K15" s="31">
        <v>3256.9</v>
      </c>
    </row>
    <row r="16" spans="1:11" s="25" customFormat="1" ht="12.75">
      <c r="A16" s="104" t="s">
        <v>46</v>
      </c>
      <c r="B16" s="32">
        <v>3574.1</v>
      </c>
      <c r="C16" s="20">
        <v>291</v>
      </c>
      <c r="D16" s="32">
        <v>3574.1</v>
      </c>
      <c r="E16" s="20">
        <v>291</v>
      </c>
      <c r="F16" s="32">
        <v>883.7</v>
      </c>
      <c r="G16" s="20">
        <v>119</v>
      </c>
      <c r="H16" s="32">
        <v>883.7</v>
      </c>
      <c r="I16" s="20">
        <v>119</v>
      </c>
      <c r="J16" s="31">
        <v>4525.6</v>
      </c>
      <c r="K16" s="31">
        <v>4525.6</v>
      </c>
    </row>
    <row r="17" spans="1:11" s="25" customFormat="1" ht="12.75">
      <c r="A17" s="104" t="s">
        <v>47</v>
      </c>
      <c r="B17" s="32">
        <v>12996.4</v>
      </c>
      <c r="C17" s="20">
        <v>1551</v>
      </c>
      <c r="D17" s="32">
        <v>12671.9</v>
      </c>
      <c r="E17" s="20">
        <v>1636</v>
      </c>
      <c r="F17" s="32">
        <v>380.7</v>
      </c>
      <c r="G17" s="20">
        <v>107</v>
      </c>
      <c r="H17" s="32">
        <v>874</v>
      </c>
      <c r="I17" s="20">
        <v>500</v>
      </c>
      <c r="J17" s="31">
        <v>6126.5</v>
      </c>
      <c r="K17" s="31">
        <v>4755.5</v>
      </c>
    </row>
    <row r="18" spans="1:11" s="25" customFormat="1" ht="12.75" hidden="1">
      <c r="A18" s="104" t="s">
        <v>48</v>
      </c>
      <c r="B18" s="32"/>
      <c r="C18" s="20"/>
      <c r="D18" s="32"/>
      <c r="E18" s="20"/>
      <c r="F18" s="32"/>
      <c r="G18" s="20"/>
      <c r="H18" s="32"/>
      <c r="I18" s="20"/>
      <c r="J18" s="31"/>
      <c r="K18" s="31"/>
    </row>
    <row r="19" spans="1:11" s="25" customFormat="1" ht="12.75">
      <c r="A19" s="104" t="s">
        <v>49</v>
      </c>
      <c r="B19" s="32">
        <v>16142</v>
      </c>
      <c r="C19" s="20">
        <v>530</v>
      </c>
      <c r="D19" s="32">
        <v>9378</v>
      </c>
      <c r="E19" s="20">
        <v>489</v>
      </c>
      <c r="F19" s="32">
        <v>663.4</v>
      </c>
      <c r="G19" s="20">
        <v>296</v>
      </c>
      <c r="H19" s="32">
        <v>182.3</v>
      </c>
      <c r="I19" s="20">
        <v>272</v>
      </c>
      <c r="J19" s="31">
        <v>3885.06</v>
      </c>
      <c r="K19" s="31">
        <v>2743.64</v>
      </c>
    </row>
    <row r="20" spans="1:11" s="25" customFormat="1" ht="12.75">
      <c r="A20" s="104" t="s">
        <v>50</v>
      </c>
      <c r="B20" s="32">
        <v>1405</v>
      </c>
      <c r="C20" s="20">
        <v>125</v>
      </c>
      <c r="D20" s="32">
        <v>4926</v>
      </c>
      <c r="E20" s="20">
        <v>821</v>
      </c>
      <c r="F20" s="32">
        <v>1374.1</v>
      </c>
      <c r="G20" s="20">
        <v>491</v>
      </c>
      <c r="H20" s="32">
        <v>1410.7</v>
      </c>
      <c r="I20" s="20">
        <v>593</v>
      </c>
      <c r="J20" s="31">
        <v>1558.8</v>
      </c>
      <c r="K20" s="31">
        <v>1132.8</v>
      </c>
    </row>
    <row r="21" spans="1:11" s="25" customFormat="1" ht="12.75">
      <c r="A21" s="104" t="s">
        <v>51</v>
      </c>
      <c r="B21" s="32">
        <v>3868.5</v>
      </c>
      <c r="C21" s="20">
        <v>433</v>
      </c>
      <c r="D21" s="32">
        <v>968.09</v>
      </c>
      <c r="E21" s="20">
        <v>2146</v>
      </c>
      <c r="F21" s="32">
        <v>49.5</v>
      </c>
      <c r="G21" s="20">
        <v>9</v>
      </c>
      <c r="H21" s="32">
        <v>10.5</v>
      </c>
      <c r="I21" s="20">
        <v>1</v>
      </c>
      <c r="J21" s="31">
        <v>11881.83</v>
      </c>
      <c r="K21" s="31">
        <v>5949.1</v>
      </c>
    </row>
    <row r="22" spans="1:11" s="25" customFormat="1" ht="12.75">
      <c r="A22" s="104" t="s">
        <v>52</v>
      </c>
      <c r="B22" s="32">
        <v>14417.65</v>
      </c>
      <c r="C22" s="20">
        <v>2132</v>
      </c>
      <c r="D22" s="32">
        <v>7895.37</v>
      </c>
      <c r="E22" s="20">
        <v>2269</v>
      </c>
      <c r="F22" s="32">
        <v>966.9</v>
      </c>
      <c r="G22" s="20">
        <v>826</v>
      </c>
      <c r="H22" s="32">
        <v>823.75</v>
      </c>
      <c r="I22" s="20">
        <v>673</v>
      </c>
      <c r="J22" s="31">
        <v>4899.01</v>
      </c>
      <c r="K22" s="31">
        <v>5474.32</v>
      </c>
    </row>
    <row r="23" spans="1:11" s="25" customFormat="1" ht="12.75">
      <c r="A23" s="104" t="s">
        <v>53</v>
      </c>
      <c r="B23" s="32">
        <v>28240.2</v>
      </c>
      <c r="C23" s="20">
        <v>2117</v>
      </c>
      <c r="D23" s="32">
        <v>51197.7</v>
      </c>
      <c r="E23" s="20">
        <v>4939</v>
      </c>
      <c r="F23" s="32">
        <v>64.9</v>
      </c>
      <c r="G23" s="20">
        <v>21</v>
      </c>
      <c r="H23" s="32">
        <v>92.8</v>
      </c>
      <c r="I23" s="20">
        <v>32</v>
      </c>
      <c r="J23" s="31">
        <v>6164.5</v>
      </c>
      <c r="K23" s="31">
        <v>4232</v>
      </c>
    </row>
    <row r="24" spans="1:11" s="25" customFormat="1" ht="12.75">
      <c r="A24" s="104" t="s">
        <v>54</v>
      </c>
      <c r="B24" s="32">
        <v>15175.6</v>
      </c>
      <c r="C24" s="20">
        <v>2760</v>
      </c>
      <c r="D24" s="32">
        <v>14282.9</v>
      </c>
      <c r="E24" s="20">
        <v>3052</v>
      </c>
      <c r="F24" s="32">
        <v>560</v>
      </c>
      <c r="G24" s="20">
        <v>480</v>
      </c>
      <c r="H24" s="32">
        <v>580.8</v>
      </c>
      <c r="I24" s="20">
        <v>488</v>
      </c>
      <c r="J24" s="31">
        <v>4202.5</v>
      </c>
      <c r="K24" s="31">
        <v>3619.2</v>
      </c>
    </row>
    <row r="25" spans="1:11" s="25" customFormat="1" ht="12.75">
      <c r="A25" s="104" t="s">
        <v>55</v>
      </c>
      <c r="B25" s="32">
        <v>10929</v>
      </c>
      <c r="C25" s="20">
        <v>1022</v>
      </c>
      <c r="D25" s="32">
        <v>10893</v>
      </c>
      <c r="E25" s="20">
        <v>1021</v>
      </c>
      <c r="F25" s="32">
        <v>1426</v>
      </c>
      <c r="G25" s="20">
        <v>360</v>
      </c>
      <c r="H25" s="32">
        <v>1438.8</v>
      </c>
      <c r="I25" s="20">
        <v>365</v>
      </c>
      <c r="J25" s="31">
        <v>3181.1</v>
      </c>
      <c r="K25" s="31">
        <v>3238.3</v>
      </c>
    </row>
    <row r="26" spans="1:11" s="25" customFormat="1" ht="12.75">
      <c r="A26" s="104" t="s">
        <v>56</v>
      </c>
      <c r="B26" s="32">
        <v>3117.8</v>
      </c>
      <c r="C26" s="20">
        <v>1329</v>
      </c>
      <c r="D26" s="32">
        <v>5942</v>
      </c>
      <c r="E26" s="20">
        <v>1927</v>
      </c>
      <c r="F26" s="32">
        <v>9937.7</v>
      </c>
      <c r="G26" s="20">
        <v>2791</v>
      </c>
      <c r="H26" s="32">
        <v>4749.7</v>
      </c>
      <c r="I26" s="20">
        <v>2061</v>
      </c>
      <c r="J26" s="31">
        <v>34664.7</v>
      </c>
      <c r="K26" s="31">
        <v>20806.1</v>
      </c>
    </row>
    <row r="27" spans="1:11" s="25" customFormat="1" ht="12.75">
      <c r="A27" s="104" t="s">
        <v>57</v>
      </c>
      <c r="B27" s="32">
        <v>2010</v>
      </c>
      <c r="C27" s="20">
        <v>650</v>
      </c>
      <c r="D27" s="32"/>
      <c r="E27" s="20"/>
      <c r="F27" s="32"/>
      <c r="G27" s="20"/>
      <c r="H27" s="32"/>
      <c r="I27" s="20"/>
      <c r="J27" s="31">
        <v>373.3</v>
      </c>
      <c r="K27" s="31"/>
    </row>
    <row r="28" spans="1:11" s="25" customFormat="1" ht="12.75">
      <c r="A28" s="104" t="s">
        <v>66</v>
      </c>
      <c r="B28" s="32">
        <v>3740.2</v>
      </c>
      <c r="C28" s="20">
        <v>592</v>
      </c>
      <c r="D28" s="32">
        <v>3166.8</v>
      </c>
      <c r="E28" s="20">
        <v>293</v>
      </c>
      <c r="F28" s="32">
        <v>153.5</v>
      </c>
      <c r="G28" s="20">
        <v>430</v>
      </c>
      <c r="H28" s="32">
        <v>151.4</v>
      </c>
      <c r="I28" s="20">
        <v>424</v>
      </c>
      <c r="J28" s="31">
        <v>7521.68</v>
      </c>
      <c r="K28" s="31">
        <v>5975.95</v>
      </c>
    </row>
    <row r="29" spans="1:11" s="25" customFormat="1" ht="12.75">
      <c r="A29" s="104" t="s">
        <v>58</v>
      </c>
      <c r="B29" s="32">
        <v>13973.2</v>
      </c>
      <c r="C29" s="20">
        <v>1837</v>
      </c>
      <c r="D29" s="32">
        <v>12460.18</v>
      </c>
      <c r="E29" s="20">
        <v>1905</v>
      </c>
      <c r="F29" s="32">
        <v>0</v>
      </c>
      <c r="G29" s="20">
        <v>0</v>
      </c>
      <c r="H29" s="32">
        <v>0</v>
      </c>
      <c r="I29" s="20">
        <v>0</v>
      </c>
      <c r="J29" s="31">
        <v>6767.3</v>
      </c>
      <c r="K29" s="31">
        <v>5582.8</v>
      </c>
    </row>
    <row r="30" spans="1:11" s="25" customFormat="1" ht="12.75">
      <c r="A30" s="104" t="s">
        <v>59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20">
        <v>0</v>
      </c>
      <c r="H30" s="32">
        <v>0</v>
      </c>
      <c r="I30" s="20">
        <v>0</v>
      </c>
      <c r="J30" s="31">
        <v>135.9</v>
      </c>
      <c r="K30" s="31">
        <v>327.5</v>
      </c>
    </row>
    <row r="31" spans="1:11" s="25" customFormat="1" ht="12.75">
      <c r="A31" s="104" t="s">
        <v>60</v>
      </c>
      <c r="B31" s="32">
        <v>12371.9</v>
      </c>
      <c r="C31" s="20">
        <v>1322</v>
      </c>
      <c r="D31" s="32">
        <v>11040.1</v>
      </c>
      <c r="E31" s="20">
        <v>1363</v>
      </c>
      <c r="F31" s="32">
        <v>5932.5</v>
      </c>
      <c r="G31" s="20">
        <v>698</v>
      </c>
      <c r="H31" s="32">
        <v>3780.9</v>
      </c>
      <c r="I31" s="20">
        <v>650</v>
      </c>
      <c r="J31" s="31">
        <v>2094</v>
      </c>
      <c r="K31" s="31">
        <v>1526.5</v>
      </c>
    </row>
    <row r="32" spans="1:11" s="25" customFormat="1" ht="13.5" thickBot="1">
      <c r="A32" s="104" t="s">
        <v>61</v>
      </c>
      <c r="B32" s="125">
        <v>11</v>
      </c>
      <c r="C32" s="126">
        <v>33</v>
      </c>
      <c r="D32" s="125">
        <v>3574.1</v>
      </c>
      <c r="E32" s="126">
        <v>291</v>
      </c>
      <c r="F32" s="125">
        <v>0</v>
      </c>
      <c r="G32" s="126">
        <v>0</v>
      </c>
      <c r="H32" s="125">
        <v>883.7</v>
      </c>
      <c r="I32" s="126">
        <v>119</v>
      </c>
      <c r="J32" s="131">
        <v>50952</v>
      </c>
      <c r="K32" s="131">
        <v>4525.6</v>
      </c>
    </row>
    <row r="33" spans="1:11" s="21" customFormat="1" ht="12.75" hidden="1">
      <c r="A33" s="115"/>
      <c r="B33" s="119"/>
      <c r="C33" s="120"/>
      <c r="D33" s="119"/>
      <c r="E33" s="120"/>
      <c r="F33" s="119"/>
      <c r="G33" s="120"/>
      <c r="H33" s="119"/>
      <c r="I33" s="120"/>
      <c r="J33" s="129"/>
      <c r="K33" s="129"/>
    </row>
    <row r="34" spans="1:12" s="28" customFormat="1" ht="13.5" thickBot="1">
      <c r="A34" s="37" t="s">
        <v>8</v>
      </c>
      <c r="B34" s="40">
        <f aca="true" t="shared" si="0" ref="B34:J34">SUM(B8:B33)</f>
        <v>279636.93000000005</v>
      </c>
      <c r="C34" s="41">
        <f t="shared" si="0"/>
        <v>25032</v>
      </c>
      <c r="D34" s="40">
        <f>SUM(D8:D33)</f>
        <v>277632.08999999997</v>
      </c>
      <c r="E34" s="41">
        <f>SUM(E8:E33)</f>
        <v>29794</v>
      </c>
      <c r="F34" s="40">
        <f t="shared" si="0"/>
        <v>22662.1</v>
      </c>
      <c r="G34" s="41">
        <f t="shared" si="0"/>
        <v>6725</v>
      </c>
      <c r="H34" s="40">
        <f>SUM(H8:H33)</f>
        <v>16611.85</v>
      </c>
      <c r="I34" s="41">
        <f>SUM(I8:I33)</f>
        <v>6615</v>
      </c>
      <c r="J34" s="50">
        <f t="shared" si="0"/>
        <v>175785.51</v>
      </c>
      <c r="K34" s="50">
        <f>SUM(K8:K33)</f>
        <v>103023.44</v>
      </c>
      <c r="L34" s="25"/>
    </row>
    <row r="35" spans="12:36" ht="12.75">
      <c r="L35" s="2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2:36" ht="12.75">
      <c r="L36" s="2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2:36" ht="12.75">
      <c r="L37" s="21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2:36" ht="12.75">
      <c r="L38" s="2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4:36" ht="12.75"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4:36" ht="12.7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4:36" ht="12.7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4:36" ht="12.75"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4:36" ht="12.75"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4:36" ht="12.75"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4:36" ht="12.75"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4:36" ht="12.75"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4:36" ht="12.75"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4:36" ht="12.75"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4:36" ht="12.75"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4:36" ht="12.75"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4:36" ht="12.75"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4:36" ht="12.75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4:36" ht="12.75"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4:36" ht="12.75"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4:36" ht="12.75"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4:36" ht="12.75"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4:36" ht="12.75"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</sheetData>
  <sheetProtection/>
  <mergeCells count="11">
    <mergeCell ref="H5:I5"/>
    <mergeCell ref="J4:K4"/>
    <mergeCell ref="A4:A6"/>
    <mergeCell ref="B5:C5"/>
    <mergeCell ref="D5:E5"/>
    <mergeCell ref="A1:M1"/>
    <mergeCell ref="A2:M2"/>
    <mergeCell ref="A3:M3"/>
    <mergeCell ref="B4:E4"/>
    <mergeCell ref="F4:I4"/>
    <mergeCell ref="F5:G5"/>
  </mergeCells>
  <printOptions/>
  <pageMargins left="0.75" right="0.75" top="1" bottom="0.59" header="0.5" footer="0.5"/>
  <pageSetup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="150" zoomScaleNormal="150" zoomScalePageLayoutView="0" workbookViewId="0" topLeftCell="A8">
      <selection activeCell="J32" sqref="J32"/>
    </sheetView>
  </sheetViews>
  <sheetFormatPr defaultColWidth="9.00390625" defaultRowHeight="12.75"/>
  <cols>
    <col min="1" max="1" width="16.875" style="0" customWidth="1"/>
    <col min="2" max="2" width="11.25390625" style="0" bestFit="1" customWidth="1"/>
    <col min="3" max="3" width="12.00390625" style="0" customWidth="1"/>
    <col min="4" max="4" width="10.125" style="0" bestFit="1" customWidth="1"/>
    <col min="5" max="5" width="9.125" style="0" customWidth="1"/>
    <col min="6" max="6" width="10.125" style="0" bestFit="1" customWidth="1"/>
    <col min="7" max="7" width="9.125" style="0" customWidth="1"/>
    <col min="8" max="8" width="10.125" style="0" customWidth="1"/>
    <col min="9" max="9" width="9.125" style="0" customWidth="1"/>
    <col min="10" max="10" width="11.25390625" style="0" bestFit="1" customWidth="1"/>
    <col min="11" max="11" width="9.125" style="0" customWidth="1"/>
    <col min="13" max="13" width="12.75390625" style="0" hidden="1" customWidth="1"/>
    <col min="14" max="14" width="13.875" style="0" hidden="1" customWidth="1"/>
    <col min="31" max="16384" width="9.125" style="9" customWidth="1"/>
  </cols>
  <sheetData>
    <row r="1" spans="1:13" ht="10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0.5" customHeight="1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3.5" thickBo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1" ht="38.25" customHeight="1">
      <c r="A4" s="166" t="s">
        <v>2</v>
      </c>
      <c r="B4" s="171" t="s">
        <v>26</v>
      </c>
      <c r="C4" s="173"/>
      <c r="D4" s="171" t="s">
        <v>27</v>
      </c>
      <c r="E4" s="172"/>
      <c r="F4" s="172"/>
      <c r="G4" s="173"/>
      <c r="H4" s="171" t="s">
        <v>15</v>
      </c>
      <c r="I4" s="172"/>
      <c r="J4" s="172"/>
      <c r="K4" s="177"/>
    </row>
    <row r="5" spans="1:30" ht="45">
      <c r="A5" s="167"/>
      <c r="B5" s="2" t="s">
        <v>3</v>
      </c>
      <c r="C5" s="2" t="s">
        <v>25</v>
      </c>
      <c r="D5" s="174" t="s">
        <v>3</v>
      </c>
      <c r="E5" s="175"/>
      <c r="F5" s="174" t="s">
        <v>25</v>
      </c>
      <c r="G5" s="175"/>
      <c r="H5" s="174" t="s">
        <v>3</v>
      </c>
      <c r="I5" s="175"/>
      <c r="J5" s="174" t="s">
        <v>25</v>
      </c>
      <c r="K5" s="176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2.5">
      <c r="A6" s="167"/>
      <c r="B6" s="8" t="s">
        <v>4</v>
      </c>
      <c r="C6" s="8" t="s">
        <v>4</v>
      </c>
      <c r="D6" s="8" t="s">
        <v>5</v>
      </c>
      <c r="E6" s="8" t="s">
        <v>7</v>
      </c>
      <c r="F6" s="8" t="s">
        <v>5</v>
      </c>
      <c r="G6" s="8" t="s">
        <v>7</v>
      </c>
      <c r="H6" s="8" t="s">
        <v>5</v>
      </c>
      <c r="I6" s="8" t="s">
        <v>7</v>
      </c>
      <c r="J6" s="8" t="s">
        <v>5</v>
      </c>
      <c r="K6" s="51" t="s">
        <v>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11" s="21" customFormat="1" ht="12.75" hidden="1">
      <c r="A7" s="45"/>
      <c r="B7" s="19"/>
      <c r="C7" s="19"/>
      <c r="D7" s="19"/>
      <c r="E7" s="19"/>
      <c r="F7" s="19"/>
      <c r="G7" s="19"/>
      <c r="H7" s="19"/>
      <c r="I7" s="19"/>
      <c r="J7" s="19"/>
      <c r="K7" s="46"/>
    </row>
    <row r="8" spans="1:14" s="25" customFormat="1" ht="12.75">
      <c r="A8" s="104" t="s">
        <v>62</v>
      </c>
      <c r="B8" s="20">
        <v>43268.982</v>
      </c>
      <c r="C8" s="20">
        <v>33305.264</v>
      </c>
      <c r="D8" s="31">
        <v>12401.714</v>
      </c>
      <c r="E8" s="20">
        <v>1350</v>
      </c>
      <c r="F8" s="31">
        <v>5173.09306</v>
      </c>
      <c r="G8" s="20">
        <v>3028</v>
      </c>
      <c r="H8" s="31">
        <v>13595.143</v>
      </c>
      <c r="I8" s="20">
        <v>7834</v>
      </c>
      <c r="J8" s="31">
        <v>13549.433</v>
      </c>
      <c r="K8" s="20">
        <v>6820</v>
      </c>
      <c r="M8" s="43">
        <f>B8+Лист1!C9</f>
        <v>127183.182</v>
      </c>
      <c r="N8" s="43" t="e">
        <f>C8+Лист1!#REF!</f>
        <v>#REF!</v>
      </c>
    </row>
    <row r="9" spans="1:14" s="25" customFormat="1" ht="12.75">
      <c r="A9" s="104" t="s">
        <v>63</v>
      </c>
      <c r="B9" s="20">
        <v>9356.6</v>
      </c>
      <c r="C9" s="20">
        <v>8297.6</v>
      </c>
      <c r="D9" s="31">
        <v>3245.7</v>
      </c>
      <c r="E9" s="20">
        <v>979</v>
      </c>
      <c r="F9" s="31">
        <v>2727.5</v>
      </c>
      <c r="G9" s="20">
        <v>931</v>
      </c>
      <c r="H9" s="31">
        <v>5376.7</v>
      </c>
      <c r="I9" s="20">
        <v>2451</v>
      </c>
      <c r="J9" s="31">
        <v>4890.9</v>
      </c>
      <c r="K9" s="20">
        <v>2329</v>
      </c>
      <c r="M9" s="43">
        <f>B9+Лист1!C10</f>
        <v>28680.300000000003</v>
      </c>
      <c r="N9" s="43" t="e">
        <f>C9+Лист1!#REF!</f>
        <v>#REF!</v>
      </c>
    </row>
    <row r="10" spans="1:14" s="25" customFormat="1" ht="12.75">
      <c r="A10" s="104" t="s">
        <v>64</v>
      </c>
      <c r="B10" s="20">
        <v>59360</v>
      </c>
      <c r="C10" s="20">
        <v>56156.3</v>
      </c>
      <c r="D10" s="31">
        <v>4448.57</v>
      </c>
      <c r="E10" s="20">
        <v>6802</v>
      </c>
      <c r="F10" s="31">
        <v>4438.62</v>
      </c>
      <c r="G10" s="20">
        <v>6364</v>
      </c>
      <c r="H10" s="31">
        <v>43201.53</v>
      </c>
      <c r="I10" s="20">
        <v>23620</v>
      </c>
      <c r="J10" s="31">
        <v>41918.46</v>
      </c>
      <c r="K10" s="20">
        <v>25353</v>
      </c>
      <c r="M10" s="43">
        <f>B10+Лист1!C11</f>
        <v>136927.11</v>
      </c>
      <c r="N10" s="43" t="e">
        <f>C10+Лист1!#REF!</f>
        <v>#REF!</v>
      </c>
    </row>
    <row r="11" spans="1:14" s="25" customFormat="1" ht="12.75">
      <c r="A11" s="104" t="s">
        <v>65</v>
      </c>
      <c r="B11" s="20">
        <v>28409.6</v>
      </c>
      <c r="C11" s="20">
        <v>23246.6</v>
      </c>
      <c r="D11" s="31">
        <v>3669</v>
      </c>
      <c r="E11" s="20">
        <v>2529</v>
      </c>
      <c r="F11" s="31">
        <v>4187.7</v>
      </c>
      <c r="G11" s="20">
        <v>4191</v>
      </c>
      <c r="H11" s="31">
        <v>11497.6</v>
      </c>
      <c r="I11" s="20">
        <v>5295</v>
      </c>
      <c r="J11" s="31">
        <v>13233.1</v>
      </c>
      <c r="K11" s="20">
        <v>8452</v>
      </c>
      <c r="M11" s="43">
        <f>B11+Лист1!C12</f>
        <v>71484.7</v>
      </c>
      <c r="N11" s="43" t="e">
        <f>C11+Лист1!#REF!</f>
        <v>#REF!</v>
      </c>
    </row>
    <row r="12" spans="1:14" s="25" customFormat="1" ht="12.75">
      <c r="A12" s="104" t="s">
        <v>43</v>
      </c>
      <c r="B12" s="20">
        <v>26760.3</v>
      </c>
      <c r="C12" s="20">
        <v>21527.3</v>
      </c>
      <c r="D12" s="31">
        <v>8049.4</v>
      </c>
      <c r="E12" s="20">
        <v>6379</v>
      </c>
      <c r="F12" s="31">
        <v>7421.8</v>
      </c>
      <c r="G12" s="20">
        <v>6574</v>
      </c>
      <c r="H12" s="31">
        <v>8550.9</v>
      </c>
      <c r="I12" s="20">
        <v>20797</v>
      </c>
      <c r="J12" s="31">
        <v>8311.8</v>
      </c>
      <c r="K12" s="20">
        <v>21015</v>
      </c>
      <c r="M12" s="43">
        <f>B12+Лист1!C13</f>
        <v>85165</v>
      </c>
      <c r="N12" s="43" t="e">
        <f>C12+Лист1!#REF!</f>
        <v>#REF!</v>
      </c>
    </row>
    <row r="13" spans="1:14" s="25" customFormat="1" ht="12.75">
      <c r="A13" s="104" t="s">
        <v>44</v>
      </c>
      <c r="B13" s="20">
        <v>45237.7</v>
      </c>
      <c r="C13" s="20">
        <v>50863.4</v>
      </c>
      <c r="D13" s="31">
        <v>2750.3</v>
      </c>
      <c r="E13" s="20">
        <v>2021</v>
      </c>
      <c r="F13" s="31">
        <v>1096.8</v>
      </c>
      <c r="G13" s="20">
        <v>1888</v>
      </c>
      <c r="H13" s="31">
        <v>19048.6</v>
      </c>
      <c r="I13" s="20">
        <v>14805</v>
      </c>
      <c r="J13" s="31">
        <v>29363.2</v>
      </c>
      <c r="K13" s="20">
        <v>15872</v>
      </c>
      <c r="M13" s="43">
        <f>B13+Лист1!C14</f>
        <v>220915.2</v>
      </c>
      <c r="N13" s="43" t="e">
        <f>C13+Лист1!#REF!</f>
        <v>#REF!</v>
      </c>
    </row>
    <row r="14" spans="1:14" s="25" customFormat="1" ht="12.75">
      <c r="A14" s="104" t="s">
        <v>45</v>
      </c>
      <c r="B14" s="20">
        <v>20576.45</v>
      </c>
      <c r="C14" s="20">
        <v>19620.56</v>
      </c>
      <c r="D14" s="31">
        <v>3104.97</v>
      </c>
      <c r="E14" s="20">
        <v>2245</v>
      </c>
      <c r="F14" s="31">
        <v>3541.51</v>
      </c>
      <c r="G14" s="20">
        <v>2525</v>
      </c>
      <c r="H14" s="31">
        <v>7556.85</v>
      </c>
      <c r="I14" s="20">
        <v>5660</v>
      </c>
      <c r="J14" s="31">
        <v>6760.42</v>
      </c>
      <c r="K14" s="20">
        <v>6419</v>
      </c>
      <c r="M14" s="43">
        <f>B14+Лист1!C15</f>
        <v>53228.020000000004</v>
      </c>
      <c r="N14" s="43" t="e">
        <f>C14+Лист1!#REF!</f>
        <v>#REF!</v>
      </c>
    </row>
    <row r="15" spans="1:14" s="25" customFormat="1" ht="12.75">
      <c r="A15" s="104" t="s">
        <v>67</v>
      </c>
      <c r="B15" s="20">
        <v>30518.5</v>
      </c>
      <c r="C15" s="20">
        <v>27340.8</v>
      </c>
      <c r="D15" s="31">
        <v>3946.4</v>
      </c>
      <c r="E15" s="20">
        <v>1401</v>
      </c>
      <c r="F15" s="31">
        <v>3771.1</v>
      </c>
      <c r="G15" s="20">
        <v>1342</v>
      </c>
      <c r="H15" s="31">
        <v>10988.9</v>
      </c>
      <c r="I15" s="20">
        <v>7418</v>
      </c>
      <c r="J15" s="31">
        <v>10709.2</v>
      </c>
      <c r="K15" s="20">
        <v>7236</v>
      </c>
      <c r="M15" s="43">
        <f>B15+Лист1!C16</f>
        <v>114259.4</v>
      </c>
      <c r="N15" s="43" t="e">
        <f>C15+Лист1!#REF!</f>
        <v>#REF!</v>
      </c>
    </row>
    <row r="16" spans="1:14" s="25" customFormat="1" ht="11.25" customHeight="1">
      <c r="A16" s="104" t="s">
        <v>46</v>
      </c>
      <c r="B16" s="20">
        <v>32185.9</v>
      </c>
      <c r="C16" s="20">
        <v>32185.9</v>
      </c>
      <c r="D16" s="31">
        <v>5871.3</v>
      </c>
      <c r="E16" s="20">
        <v>48.84</v>
      </c>
      <c r="F16" s="31">
        <v>5871.3</v>
      </c>
      <c r="G16" s="20">
        <v>48.84</v>
      </c>
      <c r="H16" s="31">
        <v>17495.4</v>
      </c>
      <c r="I16" s="20">
        <v>9903</v>
      </c>
      <c r="J16" s="31">
        <v>17495.4</v>
      </c>
      <c r="K16" s="20">
        <v>9903</v>
      </c>
      <c r="M16" s="43">
        <f>B16+Лист1!C17</f>
        <v>95884.5</v>
      </c>
      <c r="N16" s="43" t="e">
        <f>C16+Лист1!#REF!</f>
        <v>#REF!</v>
      </c>
    </row>
    <row r="17" spans="1:14" s="25" customFormat="1" ht="12.75">
      <c r="A17" s="104" t="s">
        <v>47</v>
      </c>
      <c r="B17" s="20">
        <v>27642.3</v>
      </c>
      <c r="C17" s="20">
        <v>28679</v>
      </c>
      <c r="D17" s="31">
        <v>5776.2</v>
      </c>
      <c r="E17" s="20">
        <v>4174</v>
      </c>
      <c r="F17" s="31">
        <v>6205.8</v>
      </c>
      <c r="G17" s="20">
        <v>5051</v>
      </c>
      <c r="H17" s="31">
        <v>10131</v>
      </c>
      <c r="I17" s="20">
        <v>4843</v>
      </c>
      <c r="J17" s="31">
        <v>10524.5</v>
      </c>
      <c r="K17" s="20">
        <v>5221</v>
      </c>
      <c r="M17" s="43">
        <f>B17+Лист1!C18</f>
        <v>98582.6</v>
      </c>
      <c r="N17" s="43" t="e">
        <f>C17+Лист1!#REF!</f>
        <v>#REF!</v>
      </c>
    </row>
    <row r="18" spans="1:14" s="25" customFormat="1" ht="12.75" hidden="1">
      <c r="A18" s="104" t="s">
        <v>48</v>
      </c>
      <c r="B18" s="20"/>
      <c r="C18" s="20"/>
      <c r="D18" s="31"/>
      <c r="E18" s="20"/>
      <c r="F18" s="31"/>
      <c r="G18" s="20"/>
      <c r="H18" s="31"/>
      <c r="I18" s="20"/>
      <c r="J18" s="31"/>
      <c r="K18" s="20"/>
      <c r="M18" s="43">
        <f>B18+Лист1!C19</f>
        <v>0</v>
      </c>
      <c r="N18" s="43" t="e">
        <f>C18+Лист1!#REF!</f>
        <v>#REF!</v>
      </c>
    </row>
    <row r="19" spans="1:14" s="25" customFormat="1" ht="12.75">
      <c r="A19" s="104" t="s">
        <v>49</v>
      </c>
      <c r="B19" s="20">
        <v>51686.2</v>
      </c>
      <c r="C19" s="20">
        <v>39651.34</v>
      </c>
      <c r="D19" s="31">
        <v>7856.9</v>
      </c>
      <c r="E19" s="20">
        <v>3393</v>
      </c>
      <c r="F19" s="31">
        <v>7670.68</v>
      </c>
      <c r="G19" s="20">
        <v>3996</v>
      </c>
      <c r="H19" s="31">
        <v>25536.5</v>
      </c>
      <c r="I19" s="20">
        <v>12517</v>
      </c>
      <c r="J19" s="31">
        <v>21799.41</v>
      </c>
      <c r="K19" s="20">
        <v>11255</v>
      </c>
      <c r="M19" s="43">
        <f>B19+Лист1!C20</f>
        <v>111562.1</v>
      </c>
      <c r="N19" s="43" t="e">
        <f>C19+Лист1!#REF!</f>
        <v>#REF!</v>
      </c>
    </row>
    <row r="20" spans="1:14" s="25" customFormat="1" ht="12.75">
      <c r="A20" s="104" t="s">
        <v>50</v>
      </c>
      <c r="B20" s="20">
        <v>29384.2</v>
      </c>
      <c r="C20" s="20">
        <v>40186</v>
      </c>
      <c r="D20" s="31">
        <v>2336.1</v>
      </c>
      <c r="E20" s="20">
        <v>4841</v>
      </c>
      <c r="F20" s="31">
        <v>8713.8</v>
      </c>
      <c r="G20" s="20">
        <v>4841</v>
      </c>
      <c r="H20" s="31">
        <v>20738.3</v>
      </c>
      <c r="I20" s="20">
        <v>15821</v>
      </c>
      <c r="J20" s="31">
        <v>23447.5</v>
      </c>
      <c r="K20" s="20">
        <v>20568</v>
      </c>
      <c r="M20" s="43">
        <f>B20+Лист1!C21</f>
        <v>120319.2</v>
      </c>
      <c r="N20" s="43" t="e">
        <f>C20+Лист1!#REF!</f>
        <v>#REF!</v>
      </c>
    </row>
    <row r="21" spans="1:14" s="25" customFormat="1" ht="12.75">
      <c r="A21" s="104" t="s">
        <v>51</v>
      </c>
      <c r="B21" s="20">
        <v>45403.3</v>
      </c>
      <c r="C21" s="20">
        <v>28695.5</v>
      </c>
      <c r="D21" s="31">
        <v>3455.46</v>
      </c>
      <c r="E21" s="20">
        <v>2276</v>
      </c>
      <c r="F21" s="31">
        <v>3011.1</v>
      </c>
      <c r="G21" s="20">
        <v>1912</v>
      </c>
      <c r="H21" s="31">
        <v>10816.22</v>
      </c>
      <c r="I21" s="20">
        <v>6330</v>
      </c>
      <c r="J21" s="31">
        <v>7141.95</v>
      </c>
      <c r="K21" s="20">
        <v>8148</v>
      </c>
      <c r="M21" s="43">
        <f>B21+Лист1!C22</f>
        <v>86651.59</v>
      </c>
      <c r="N21" s="43" t="e">
        <f>C21+Лист1!#REF!</f>
        <v>#REF!</v>
      </c>
    </row>
    <row r="22" spans="1:14" s="25" customFormat="1" ht="12.75">
      <c r="A22" s="104" t="s">
        <v>52</v>
      </c>
      <c r="B22" s="20">
        <v>36862.7</v>
      </c>
      <c r="C22" s="20">
        <v>20363.68</v>
      </c>
      <c r="D22" s="31">
        <v>4267</v>
      </c>
      <c r="E22" s="20">
        <v>1760</v>
      </c>
      <c r="F22" s="31">
        <v>5503.2</v>
      </c>
      <c r="G22" s="20">
        <v>1760</v>
      </c>
      <c r="H22" s="31">
        <v>6737.4</v>
      </c>
      <c r="I22" s="20">
        <v>8725</v>
      </c>
      <c r="J22" s="31">
        <v>5313.14</v>
      </c>
      <c r="K22" s="20">
        <v>8725</v>
      </c>
      <c r="M22" s="43">
        <f>B22+Лист1!C23</f>
        <v>86398.1</v>
      </c>
      <c r="N22" s="43" t="e">
        <f>C22+Лист1!#REF!</f>
        <v>#REF!</v>
      </c>
    </row>
    <row r="23" spans="1:14" s="25" customFormat="1" ht="12.75">
      <c r="A23" s="104" t="s">
        <v>53</v>
      </c>
      <c r="B23" s="20">
        <v>50873.13</v>
      </c>
      <c r="C23" s="20">
        <v>67282.1</v>
      </c>
      <c r="D23" s="31">
        <v>9692.3</v>
      </c>
      <c r="E23" s="20">
        <v>7527</v>
      </c>
      <c r="F23" s="31">
        <v>10304.9</v>
      </c>
      <c r="G23" s="20">
        <v>12529</v>
      </c>
      <c r="H23" s="31">
        <v>9898.13</v>
      </c>
      <c r="I23" s="20">
        <v>14360</v>
      </c>
      <c r="J23" s="31">
        <v>12992</v>
      </c>
      <c r="K23" s="20">
        <v>15531</v>
      </c>
      <c r="M23" s="43">
        <f>B23+Лист1!C24</f>
        <v>219868.93</v>
      </c>
      <c r="N23" s="43" t="e">
        <f>C23+Лист1!#REF!</f>
        <v>#REF!</v>
      </c>
    </row>
    <row r="24" spans="1:14" s="25" customFormat="1" ht="12.75">
      <c r="A24" s="104" t="s">
        <v>54</v>
      </c>
      <c r="B24" s="20">
        <v>42024</v>
      </c>
      <c r="C24" s="20">
        <v>39604.84</v>
      </c>
      <c r="D24" s="31">
        <v>9355.9</v>
      </c>
      <c r="E24" s="20">
        <v>9900</v>
      </c>
      <c r="F24" s="31">
        <v>8976.9</v>
      </c>
      <c r="G24" s="20">
        <v>10428</v>
      </c>
      <c r="H24" s="31">
        <v>11700.4</v>
      </c>
      <c r="I24" s="20">
        <v>8410</v>
      </c>
      <c r="J24" s="31">
        <v>11332.7</v>
      </c>
      <c r="K24" s="20">
        <v>9013</v>
      </c>
      <c r="M24" s="43">
        <f>B24+Лист1!C25</f>
        <v>127000.59</v>
      </c>
      <c r="N24" s="43" t="e">
        <f>C24+Лист1!#REF!</f>
        <v>#REF!</v>
      </c>
    </row>
    <row r="25" spans="1:14" s="25" customFormat="1" ht="12.75">
      <c r="A25" s="104" t="s">
        <v>55</v>
      </c>
      <c r="B25" s="20">
        <v>44544.2</v>
      </c>
      <c r="C25" s="20">
        <v>42084.2</v>
      </c>
      <c r="D25" s="31">
        <v>9931</v>
      </c>
      <c r="E25" s="20">
        <v>9011</v>
      </c>
      <c r="F25" s="31">
        <v>9194.6</v>
      </c>
      <c r="G25" s="20">
        <v>9011</v>
      </c>
      <c r="H25" s="31">
        <v>15324.3</v>
      </c>
      <c r="I25" s="20">
        <v>11835</v>
      </c>
      <c r="J25" s="31">
        <v>15207.8</v>
      </c>
      <c r="K25" s="20">
        <v>11835</v>
      </c>
      <c r="M25" s="43">
        <f>B25+Лист1!C26</f>
        <v>121807</v>
      </c>
      <c r="N25" s="43" t="e">
        <f>C25+Лист1!#REF!</f>
        <v>#REF!</v>
      </c>
    </row>
    <row r="26" spans="1:14" s="25" customFormat="1" ht="12.75">
      <c r="A26" s="104" t="s">
        <v>56</v>
      </c>
      <c r="B26" s="20">
        <v>79550.49</v>
      </c>
      <c r="C26" s="20">
        <v>71226.7</v>
      </c>
      <c r="D26" s="31">
        <v>16858.28</v>
      </c>
      <c r="E26" s="20">
        <v>9709</v>
      </c>
      <c r="F26" s="31">
        <v>15310.9</v>
      </c>
      <c r="G26" s="20">
        <v>9609</v>
      </c>
      <c r="H26" s="31">
        <v>16905.6</v>
      </c>
      <c r="I26" s="20">
        <v>9666</v>
      </c>
      <c r="J26" s="31">
        <v>20014.81</v>
      </c>
      <c r="K26" s="20">
        <v>12321</v>
      </c>
      <c r="M26" s="43">
        <f>B26+Лист1!C27</f>
        <v>217824.39</v>
      </c>
      <c r="N26" s="43" t="e">
        <f>C26+Лист1!#REF!</f>
        <v>#REF!</v>
      </c>
    </row>
    <row r="27" spans="1:14" s="25" customFormat="1" ht="12.75">
      <c r="A27" s="104" t="s">
        <v>57</v>
      </c>
      <c r="B27" s="20">
        <v>4025.6</v>
      </c>
      <c r="C27" s="20"/>
      <c r="D27" s="31">
        <v>463.6</v>
      </c>
      <c r="E27" s="20">
        <v>372</v>
      </c>
      <c r="F27" s="31"/>
      <c r="G27" s="20"/>
      <c r="H27" s="31">
        <v>1273.6</v>
      </c>
      <c r="I27" s="20">
        <v>796</v>
      </c>
      <c r="J27" s="31"/>
      <c r="K27" s="20"/>
      <c r="M27" s="43">
        <f>B27+Лист1!C28</f>
        <v>4025.6</v>
      </c>
      <c r="N27" s="43" t="e">
        <f>C27+Лист1!#REF!</f>
        <v>#REF!</v>
      </c>
    </row>
    <row r="28" spans="1:14" s="25" customFormat="1" ht="12.75">
      <c r="A28" s="104" t="s">
        <v>66</v>
      </c>
      <c r="B28" s="20">
        <v>23344.17</v>
      </c>
      <c r="C28" s="20">
        <v>23096.2</v>
      </c>
      <c r="D28" s="31">
        <v>4752.32</v>
      </c>
      <c r="E28" s="20">
        <v>4108</v>
      </c>
      <c r="F28" s="31">
        <v>3342.54</v>
      </c>
      <c r="G28" s="20">
        <v>4405</v>
      </c>
      <c r="H28" s="31">
        <v>7920.24</v>
      </c>
      <c r="I28" s="20">
        <v>5828</v>
      </c>
      <c r="J28" s="31">
        <v>8018.85</v>
      </c>
      <c r="K28" s="20">
        <v>5969</v>
      </c>
      <c r="M28" s="43">
        <f>B28+Лист1!C29</f>
        <v>55749.42999999999</v>
      </c>
      <c r="N28" s="43" t="e">
        <f>C28+Лист1!#REF!</f>
        <v>#REF!</v>
      </c>
    </row>
    <row r="29" spans="1:14" s="25" customFormat="1" ht="12.75">
      <c r="A29" s="104" t="s">
        <v>58</v>
      </c>
      <c r="B29" s="20">
        <v>34518.9</v>
      </c>
      <c r="C29" s="20">
        <v>30719.38</v>
      </c>
      <c r="D29" s="31">
        <v>9853.45</v>
      </c>
      <c r="E29" s="20">
        <v>6216</v>
      </c>
      <c r="F29" s="31">
        <v>9310.3</v>
      </c>
      <c r="G29" s="20">
        <v>6661</v>
      </c>
      <c r="H29" s="31">
        <v>12658.2</v>
      </c>
      <c r="I29" s="20">
        <v>6405</v>
      </c>
      <c r="J29" s="31">
        <v>11907.5</v>
      </c>
      <c r="K29" s="20">
        <v>6926</v>
      </c>
      <c r="M29" s="43">
        <f>B29+Лист1!C30</f>
        <v>102731.36000000002</v>
      </c>
      <c r="N29" s="43" t="e">
        <f>C29+Лист1!#REF!</f>
        <v>#REF!</v>
      </c>
    </row>
    <row r="30" spans="1:14" s="25" customFormat="1" ht="12.75">
      <c r="A30" s="104" t="s">
        <v>59</v>
      </c>
      <c r="B30" s="20">
        <v>8313.6</v>
      </c>
      <c r="C30" s="20">
        <v>7075.7</v>
      </c>
      <c r="D30" s="31">
        <v>858.9</v>
      </c>
      <c r="E30" s="20">
        <v>2422</v>
      </c>
      <c r="F30" s="31">
        <v>1856.3</v>
      </c>
      <c r="G30" s="20">
        <v>1347</v>
      </c>
      <c r="H30" s="31">
        <v>3090.6</v>
      </c>
      <c r="I30" s="20">
        <v>1350</v>
      </c>
      <c r="J30" s="31">
        <v>2163.6</v>
      </c>
      <c r="K30" s="20">
        <v>4234</v>
      </c>
      <c r="M30" s="43">
        <f>B30+Лист1!C31</f>
        <v>15896.900000000001</v>
      </c>
      <c r="N30" s="43" t="e">
        <f>C30+Лист1!#REF!</f>
        <v>#REF!</v>
      </c>
    </row>
    <row r="31" spans="1:14" s="25" customFormat="1" ht="12.75">
      <c r="A31" s="104" t="s">
        <v>60</v>
      </c>
      <c r="B31" s="20">
        <v>29710.6</v>
      </c>
      <c r="C31" s="20">
        <v>37244.8</v>
      </c>
      <c r="D31" s="31">
        <v>8653.3</v>
      </c>
      <c r="E31" s="20">
        <v>7272</v>
      </c>
      <c r="F31" s="31">
        <v>13664</v>
      </c>
      <c r="G31" s="20">
        <v>7907</v>
      </c>
      <c r="H31" s="31">
        <v>7540.9</v>
      </c>
      <c r="I31" s="20">
        <v>5489</v>
      </c>
      <c r="J31" s="31">
        <v>10067.6</v>
      </c>
      <c r="K31" s="20">
        <v>6055</v>
      </c>
      <c r="M31" s="43">
        <f>B31+Лист1!C32</f>
        <v>100010</v>
      </c>
      <c r="N31" s="43" t="e">
        <f>C31+Лист1!#REF!</f>
        <v>#REF!</v>
      </c>
    </row>
    <row r="32" spans="1:14" s="25" customFormat="1" ht="13.5" thickBot="1">
      <c r="A32" s="104" t="s">
        <v>61</v>
      </c>
      <c r="B32" s="20">
        <v>99698.6</v>
      </c>
      <c r="C32" s="20">
        <v>32185.9</v>
      </c>
      <c r="D32" s="31">
        <v>9560.2</v>
      </c>
      <c r="E32" s="20">
        <v>4088</v>
      </c>
      <c r="F32" s="31">
        <v>5871.3</v>
      </c>
      <c r="G32" s="20">
        <v>48.84</v>
      </c>
      <c r="H32" s="31">
        <v>9364.5</v>
      </c>
      <c r="I32" s="20">
        <v>5835</v>
      </c>
      <c r="J32" s="31">
        <v>17495.4</v>
      </c>
      <c r="K32" s="20">
        <v>9903</v>
      </c>
      <c r="M32" s="43">
        <f>B32+Лист1!C33</f>
        <v>163397.2</v>
      </c>
      <c r="N32" s="43" t="e">
        <f>C32+Лист1!#REF!</f>
        <v>#REF!</v>
      </c>
    </row>
    <row r="33" spans="1:14" s="21" customFormat="1" ht="12.75" hidden="1">
      <c r="A33" s="47"/>
      <c r="B33" s="35"/>
      <c r="C33" s="35"/>
      <c r="D33" s="49"/>
      <c r="E33" s="35"/>
      <c r="F33" s="49"/>
      <c r="G33" s="35"/>
      <c r="H33" s="49"/>
      <c r="I33" s="35"/>
      <c r="J33" s="49"/>
      <c r="K33" s="35"/>
      <c r="M33" s="43">
        <f>B33+Лист1!C34</f>
        <v>0</v>
      </c>
      <c r="N33" s="43" t="e">
        <f>C33+Лист1!#REF!</f>
        <v>#REF!</v>
      </c>
    </row>
    <row r="34" spans="1:14" s="28" customFormat="1" ht="13.5" thickBot="1">
      <c r="A34" s="37" t="s">
        <v>8</v>
      </c>
      <c r="B34" s="41">
        <f>SUM(B8:B33)</f>
        <v>903256.0219999999</v>
      </c>
      <c r="C34" s="41">
        <f>SUM(C8:C33)</f>
        <v>780639.0639999999</v>
      </c>
      <c r="D34" s="50">
        <f aca="true" t="shared" si="0" ref="D34:I34">SUM(D8:D33)</f>
        <v>151158.26400000002</v>
      </c>
      <c r="E34" s="41">
        <f t="shared" si="0"/>
        <v>100823.84</v>
      </c>
      <c r="F34" s="50">
        <f>SUM(F8:F33)</f>
        <v>147165.74305999998</v>
      </c>
      <c r="G34" s="41">
        <f>SUM(G8:G33)</f>
        <v>106397.68</v>
      </c>
      <c r="H34" s="50">
        <f t="shared" si="0"/>
        <v>306947.5129999999</v>
      </c>
      <c r="I34" s="41">
        <f t="shared" si="0"/>
        <v>215993</v>
      </c>
      <c r="J34" s="50">
        <f>SUM(J8:J33)</f>
        <v>323658.673</v>
      </c>
      <c r="K34" s="41">
        <f>SUM(K8:K33)</f>
        <v>239103</v>
      </c>
      <c r="M34" s="43">
        <f>B34+Лист1!C35</f>
        <v>2565552.402</v>
      </c>
      <c r="N34" s="43" t="e">
        <f>C34+Лист1!#REF!</f>
        <v>#REF!</v>
      </c>
    </row>
    <row r="35" spans="14:30" ht="12.75"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4:30" ht="12.75"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4:30" ht="12.75"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4:30" ht="12.75"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4.25">
      <c r="A39" s="154" t="s">
        <v>112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4:30" ht="12.7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4:30" ht="12.7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4:30" ht="12.75"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4:30" ht="12.75"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4:30" ht="12.75"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4:30" ht="12.75"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4:30" ht="12.75"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4:30" ht="12.75"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4:30" ht="12.75"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4:30" ht="12.75"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4:30" ht="12.75"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4:30" ht="12.75"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4:30" ht="12.75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4:30" ht="12.75"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4:30" ht="12.75"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4:30" ht="12.75"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4:30" ht="12.75"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4:30" ht="12.75"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4:30" ht="12.75"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4:30" ht="12.75"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4:30" ht="12.75"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4:30" ht="12.75"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4:30" ht="12.75"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4:30" ht="12.75"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</sheetData>
  <sheetProtection/>
  <mergeCells count="11">
    <mergeCell ref="F5:G5"/>
    <mergeCell ref="D4:G4"/>
    <mergeCell ref="H5:I5"/>
    <mergeCell ref="J5:K5"/>
    <mergeCell ref="H4:K4"/>
    <mergeCell ref="A1:M1"/>
    <mergeCell ref="A2:M2"/>
    <mergeCell ref="A3:M3"/>
    <mergeCell ref="A4:A6"/>
    <mergeCell ref="B4:C4"/>
    <mergeCell ref="D5:E5"/>
  </mergeCells>
  <printOptions/>
  <pageMargins left="0.7874015748031497" right="0.7874015748031497" top="0.5905511811023623" bottom="0.66" header="0.5118110236220472" footer="0.5118110236220472"/>
  <pageSetup horizontalDpi="600" verticalDpi="600" orientation="landscape" paperSize="9" r:id="rId1"/>
  <headerFooter alignWithMargins="0">
    <oddHeader>&amp;C
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1"/>
  <sheetViews>
    <sheetView zoomScale="120" zoomScaleNormal="120" zoomScalePageLayoutView="0" workbookViewId="0" topLeftCell="A4">
      <selection activeCell="M32" sqref="M32"/>
    </sheetView>
  </sheetViews>
  <sheetFormatPr defaultColWidth="9.00390625" defaultRowHeight="12.75"/>
  <cols>
    <col min="1" max="1" width="16.75390625" style="0" customWidth="1"/>
    <col min="14" max="14" width="10.75390625" style="0" hidden="1" customWidth="1"/>
    <col min="15" max="15" width="9.75390625" style="0" hidden="1" customWidth="1"/>
    <col min="16" max="16" width="0" style="0" hidden="1" customWidth="1"/>
    <col min="17" max="17" width="14.25390625" style="0" hidden="1" customWidth="1"/>
    <col min="43" max="16384" width="9.125" style="9" customWidth="1"/>
  </cols>
  <sheetData>
    <row r="1" spans="1:13" ht="12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>
      <c r="A2" s="164" t="s">
        <v>108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3.5" thickBo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6.25" customHeight="1">
      <c r="A4" s="178" t="s">
        <v>2</v>
      </c>
      <c r="B4" s="171" t="s">
        <v>28</v>
      </c>
      <c r="C4" s="172"/>
      <c r="D4" s="172"/>
      <c r="E4" s="173"/>
      <c r="F4" s="171" t="s">
        <v>34</v>
      </c>
      <c r="G4" s="172"/>
      <c r="H4" s="172"/>
      <c r="I4" s="173"/>
      <c r="J4" s="171" t="s">
        <v>35</v>
      </c>
      <c r="K4" s="172"/>
      <c r="L4" s="172"/>
      <c r="M4" s="177"/>
    </row>
    <row r="5" spans="1:13" ht="22.5" customHeight="1">
      <c r="A5" s="179"/>
      <c r="B5" s="174" t="s">
        <v>3</v>
      </c>
      <c r="C5" s="175"/>
      <c r="D5" s="174" t="s">
        <v>25</v>
      </c>
      <c r="E5" s="175"/>
      <c r="F5" s="174" t="s">
        <v>3</v>
      </c>
      <c r="G5" s="175"/>
      <c r="H5" s="174" t="s">
        <v>25</v>
      </c>
      <c r="I5" s="175"/>
      <c r="J5" s="174" t="s">
        <v>3</v>
      </c>
      <c r="K5" s="175"/>
      <c r="L5" s="174" t="s">
        <v>25</v>
      </c>
      <c r="M5" s="176"/>
    </row>
    <row r="6" spans="1:42" ht="22.5">
      <c r="A6" s="179"/>
      <c r="B6" s="8" t="s">
        <v>5</v>
      </c>
      <c r="C6" s="8" t="s">
        <v>7</v>
      </c>
      <c r="D6" s="8" t="s">
        <v>5</v>
      </c>
      <c r="E6" s="8" t="s">
        <v>7</v>
      </c>
      <c r="F6" s="8" t="s">
        <v>5</v>
      </c>
      <c r="G6" s="8" t="s">
        <v>7</v>
      </c>
      <c r="H6" s="8" t="s">
        <v>5</v>
      </c>
      <c r="I6" s="8" t="s">
        <v>7</v>
      </c>
      <c r="J6" s="8" t="s">
        <v>5</v>
      </c>
      <c r="K6" s="8" t="s">
        <v>7</v>
      </c>
      <c r="L6" s="8" t="s">
        <v>5</v>
      </c>
      <c r="M6" s="51" t="s">
        <v>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13" s="21" customFormat="1" ht="0.75" customHeight="1" thickBot="1">
      <c r="A7" s="4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7" s="25" customFormat="1" ht="12.75">
      <c r="A8" s="104" t="s">
        <v>62</v>
      </c>
      <c r="B8" s="122">
        <v>15465.2</v>
      </c>
      <c r="C8" s="123">
        <v>2032</v>
      </c>
      <c r="D8" s="122">
        <v>10357.76</v>
      </c>
      <c r="E8" s="123">
        <v>1783</v>
      </c>
      <c r="F8" s="122">
        <v>7950.2</v>
      </c>
      <c r="G8" s="123">
        <v>1005</v>
      </c>
      <c r="H8" s="122">
        <v>8452.26</v>
      </c>
      <c r="I8" s="123">
        <v>1146</v>
      </c>
      <c r="J8" s="122">
        <v>7515</v>
      </c>
      <c r="K8" s="123">
        <v>1027</v>
      </c>
      <c r="L8" s="122">
        <v>1870.5</v>
      </c>
      <c r="M8" s="123">
        <v>705</v>
      </c>
      <c r="N8" s="109">
        <f>F8/G8</f>
        <v>7.910646766169154</v>
      </c>
      <c r="O8" s="25">
        <f>H8/I8</f>
        <v>7.375445026178011</v>
      </c>
      <c r="P8" s="26">
        <f>F8/G8*1000</f>
        <v>7910.646766169154</v>
      </c>
      <c r="Q8" s="110">
        <f>N8*1000</f>
        <v>7910.646766169154</v>
      </c>
    </row>
    <row r="9" spans="1:17" s="25" customFormat="1" ht="12.75">
      <c r="A9" s="104" t="s">
        <v>63</v>
      </c>
      <c r="B9" s="32">
        <v>0</v>
      </c>
      <c r="C9" s="20">
        <v>0</v>
      </c>
      <c r="D9" s="32">
        <v>0</v>
      </c>
      <c r="E9" s="20">
        <v>0</v>
      </c>
      <c r="F9" s="32">
        <v>0</v>
      </c>
      <c r="G9" s="20">
        <v>0</v>
      </c>
      <c r="H9" s="32">
        <v>0</v>
      </c>
      <c r="I9" s="20">
        <v>0</v>
      </c>
      <c r="J9" s="32">
        <v>0</v>
      </c>
      <c r="K9" s="20">
        <v>0</v>
      </c>
      <c r="L9" s="32">
        <v>0</v>
      </c>
      <c r="M9" s="20">
        <v>0</v>
      </c>
      <c r="N9" s="109">
        <v>0</v>
      </c>
      <c r="P9" s="26">
        <v>0</v>
      </c>
      <c r="Q9" s="110">
        <f aca="true" t="shared" si="0" ref="Q9:Q34">N9*1000</f>
        <v>0</v>
      </c>
    </row>
    <row r="10" spans="1:17" s="25" customFormat="1" ht="12.75">
      <c r="A10" s="104" t="s">
        <v>64</v>
      </c>
      <c r="B10" s="32">
        <v>2595.5</v>
      </c>
      <c r="C10" s="20">
        <v>547</v>
      </c>
      <c r="D10" s="32">
        <v>4262.5</v>
      </c>
      <c r="E10" s="20">
        <v>575</v>
      </c>
      <c r="F10" s="32">
        <v>1666.2</v>
      </c>
      <c r="G10" s="20">
        <v>253</v>
      </c>
      <c r="H10" s="32">
        <v>2860.2</v>
      </c>
      <c r="I10" s="20">
        <v>285</v>
      </c>
      <c r="J10" s="32">
        <v>929.3</v>
      </c>
      <c r="K10" s="20">
        <v>294</v>
      </c>
      <c r="L10" s="32">
        <v>1402.3</v>
      </c>
      <c r="M10" s="20">
        <v>290</v>
      </c>
      <c r="N10" s="109">
        <f aca="true" t="shared" si="1" ref="N10:N33">F10/G10</f>
        <v>6.585770750988143</v>
      </c>
      <c r="O10" s="25">
        <f aca="true" t="shared" si="2" ref="O10:O33">H10/I10</f>
        <v>10.03578947368421</v>
      </c>
      <c r="P10" s="26">
        <f aca="true" t="shared" si="3" ref="P10:P33">F10/G10*1000</f>
        <v>6585.770750988143</v>
      </c>
      <c r="Q10" s="110">
        <f t="shared" si="0"/>
        <v>6585.770750988143</v>
      </c>
    </row>
    <row r="11" spans="1:17" s="25" customFormat="1" ht="12.75">
      <c r="A11" s="104" t="s">
        <v>65</v>
      </c>
      <c r="B11" s="32">
        <v>150</v>
      </c>
      <c r="C11" s="20">
        <v>6</v>
      </c>
      <c r="D11" s="32">
        <v>17.2</v>
      </c>
      <c r="E11" s="20">
        <v>7</v>
      </c>
      <c r="F11" s="32">
        <v>0</v>
      </c>
      <c r="G11" s="20">
        <v>0</v>
      </c>
      <c r="H11" s="32">
        <v>0</v>
      </c>
      <c r="I11" s="20">
        <v>0</v>
      </c>
      <c r="J11" s="32">
        <v>0</v>
      </c>
      <c r="K11" s="20">
        <v>0</v>
      </c>
      <c r="L11" s="32">
        <v>17.2</v>
      </c>
      <c r="M11" s="20">
        <v>7</v>
      </c>
      <c r="N11" s="109" t="e">
        <f t="shared" si="1"/>
        <v>#DIV/0!</v>
      </c>
      <c r="O11" s="25" t="e">
        <f t="shared" si="2"/>
        <v>#DIV/0!</v>
      </c>
      <c r="P11" s="26" t="e">
        <f t="shared" si="3"/>
        <v>#DIV/0!</v>
      </c>
      <c r="Q11" s="110" t="e">
        <f t="shared" si="0"/>
        <v>#DIV/0!</v>
      </c>
    </row>
    <row r="12" spans="1:17" s="25" customFormat="1" ht="12.75">
      <c r="A12" s="104" t="s">
        <v>43</v>
      </c>
      <c r="B12" s="32">
        <v>5407</v>
      </c>
      <c r="C12" s="20">
        <v>520</v>
      </c>
      <c r="D12" s="32">
        <v>4100</v>
      </c>
      <c r="E12" s="20">
        <v>434</v>
      </c>
      <c r="F12" s="32">
        <v>4340</v>
      </c>
      <c r="G12" s="20">
        <v>362</v>
      </c>
      <c r="H12" s="32">
        <v>3530</v>
      </c>
      <c r="I12" s="20">
        <v>244</v>
      </c>
      <c r="J12" s="32">
        <v>413</v>
      </c>
      <c r="K12" s="20">
        <v>146</v>
      </c>
      <c r="L12" s="32">
        <v>570</v>
      </c>
      <c r="M12" s="20">
        <v>190</v>
      </c>
      <c r="N12" s="109">
        <f t="shared" si="1"/>
        <v>11.988950276243093</v>
      </c>
      <c r="O12" s="25">
        <f t="shared" si="2"/>
        <v>14.467213114754099</v>
      </c>
      <c r="P12" s="26">
        <f t="shared" si="3"/>
        <v>11988.950276243093</v>
      </c>
      <c r="Q12" s="110">
        <f t="shared" si="0"/>
        <v>11988.950276243093</v>
      </c>
    </row>
    <row r="13" spans="1:17" s="25" customFormat="1" ht="12.75">
      <c r="A13" s="104" t="s">
        <v>44</v>
      </c>
      <c r="B13" s="32">
        <v>20011.1</v>
      </c>
      <c r="C13" s="20">
        <v>2701</v>
      </c>
      <c r="D13" s="32">
        <v>19424.2</v>
      </c>
      <c r="E13" s="20">
        <v>2476</v>
      </c>
      <c r="F13" s="32">
        <v>11432.1</v>
      </c>
      <c r="G13" s="20">
        <v>1389</v>
      </c>
      <c r="H13" s="32">
        <v>11048</v>
      </c>
      <c r="I13" s="20">
        <v>1235</v>
      </c>
      <c r="J13" s="32">
        <v>8579</v>
      </c>
      <c r="K13" s="20">
        <v>1312</v>
      </c>
      <c r="L13" s="32">
        <v>8376.2</v>
      </c>
      <c r="M13" s="20">
        <v>1241</v>
      </c>
      <c r="N13" s="109">
        <f t="shared" si="1"/>
        <v>8.230453563714903</v>
      </c>
      <c r="O13" s="25">
        <f t="shared" si="2"/>
        <v>8.945748987854252</v>
      </c>
      <c r="P13" s="26">
        <f t="shared" si="3"/>
        <v>8230.453563714904</v>
      </c>
      <c r="Q13" s="110">
        <f t="shared" si="0"/>
        <v>8230.453563714904</v>
      </c>
    </row>
    <row r="14" spans="1:17" s="25" customFormat="1" ht="12.75">
      <c r="A14" s="104" t="s">
        <v>45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20">
        <v>0</v>
      </c>
      <c r="H14" s="32">
        <v>0</v>
      </c>
      <c r="I14" s="20">
        <v>0</v>
      </c>
      <c r="J14" s="32">
        <v>0</v>
      </c>
      <c r="K14" s="20">
        <v>0</v>
      </c>
      <c r="L14" s="32">
        <v>0</v>
      </c>
      <c r="M14" s="20">
        <v>0</v>
      </c>
      <c r="N14" s="109" t="e">
        <f t="shared" si="1"/>
        <v>#DIV/0!</v>
      </c>
      <c r="O14" s="25" t="e">
        <f t="shared" si="2"/>
        <v>#DIV/0!</v>
      </c>
      <c r="P14" s="26" t="e">
        <f t="shared" si="3"/>
        <v>#DIV/0!</v>
      </c>
      <c r="Q14" s="110" t="e">
        <f t="shared" si="0"/>
        <v>#DIV/0!</v>
      </c>
    </row>
    <row r="15" spans="1:17" s="25" customFormat="1" ht="12.75">
      <c r="A15" s="104" t="s">
        <v>67</v>
      </c>
      <c r="B15" s="32">
        <v>12341.7</v>
      </c>
      <c r="C15" s="20">
        <v>663</v>
      </c>
      <c r="D15" s="32">
        <v>9544.5</v>
      </c>
      <c r="E15" s="20">
        <v>524</v>
      </c>
      <c r="F15" s="32">
        <v>10885.6</v>
      </c>
      <c r="G15" s="20">
        <v>559</v>
      </c>
      <c r="H15" s="32">
        <v>7850.3</v>
      </c>
      <c r="I15" s="20">
        <v>403</v>
      </c>
      <c r="J15" s="32">
        <v>1456.1</v>
      </c>
      <c r="K15" s="20">
        <v>104</v>
      </c>
      <c r="L15" s="32">
        <v>1694.2</v>
      </c>
      <c r="M15" s="20">
        <v>121</v>
      </c>
      <c r="N15" s="109">
        <f t="shared" si="1"/>
        <v>19.47334525939177</v>
      </c>
      <c r="O15" s="25">
        <f t="shared" si="2"/>
        <v>19.47965260545906</v>
      </c>
      <c r="P15" s="26">
        <f t="shared" si="3"/>
        <v>19473.345259391772</v>
      </c>
      <c r="Q15" s="110">
        <f t="shared" si="0"/>
        <v>19473.345259391772</v>
      </c>
    </row>
    <row r="16" spans="1:17" s="25" customFormat="1" ht="12.75">
      <c r="A16" s="104" t="s">
        <v>46</v>
      </c>
      <c r="B16" s="32">
        <v>1953.4</v>
      </c>
      <c r="C16" s="20">
        <v>251</v>
      </c>
      <c r="D16" s="32">
        <v>1953.4</v>
      </c>
      <c r="E16" s="20">
        <v>251</v>
      </c>
      <c r="F16" s="32">
        <v>1232.3</v>
      </c>
      <c r="G16" s="20">
        <v>163</v>
      </c>
      <c r="H16" s="32">
        <v>1232.3</v>
      </c>
      <c r="I16" s="20">
        <v>163</v>
      </c>
      <c r="J16" s="32">
        <v>721</v>
      </c>
      <c r="K16" s="20">
        <v>91</v>
      </c>
      <c r="L16" s="32">
        <v>721</v>
      </c>
      <c r="M16" s="20">
        <v>91</v>
      </c>
      <c r="N16" s="109">
        <f t="shared" si="1"/>
        <v>7.560122699386503</v>
      </c>
      <c r="O16" s="25">
        <f t="shared" si="2"/>
        <v>7.560122699386503</v>
      </c>
      <c r="P16" s="26">
        <f t="shared" si="3"/>
        <v>7560.122699386503</v>
      </c>
      <c r="Q16" s="110">
        <f t="shared" si="0"/>
        <v>7560.122699386503</v>
      </c>
    </row>
    <row r="17" spans="1:17" s="25" customFormat="1" ht="12.75">
      <c r="A17" s="104" t="s">
        <v>47</v>
      </c>
      <c r="B17" s="32">
        <v>7563.3</v>
      </c>
      <c r="C17" s="20">
        <v>1599</v>
      </c>
      <c r="D17" s="32">
        <v>5415.6</v>
      </c>
      <c r="E17" s="20">
        <v>1192</v>
      </c>
      <c r="F17" s="32">
        <v>4129.8</v>
      </c>
      <c r="G17" s="20">
        <v>913</v>
      </c>
      <c r="H17" s="32">
        <v>4610.1</v>
      </c>
      <c r="I17" s="20">
        <v>786</v>
      </c>
      <c r="J17" s="32">
        <v>1246.1</v>
      </c>
      <c r="K17" s="20">
        <v>686</v>
      </c>
      <c r="L17" s="32">
        <v>805.5</v>
      </c>
      <c r="M17" s="20">
        <v>406</v>
      </c>
      <c r="N17" s="109">
        <f t="shared" si="1"/>
        <v>4.523329682365827</v>
      </c>
      <c r="O17" s="25">
        <f t="shared" si="2"/>
        <v>5.865267175572519</v>
      </c>
      <c r="P17" s="26">
        <f t="shared" si="3"/>
        <v>4523.3296823658275</v>
      </c>
      <c r="Q17" s="110">
        <f t="shared" si="0"/>
        <v>4523.3296823658275</v>
      </c>
    </row>
    <row r="18" spans="1:17" s="25" customFormat="1" ht="12.75" hidden="1">
      <c r="A18" s="104" t="s">
        <v>48</v>
      </c>
      <c r="B18" s="32"/>
      <c r="C18" s="20"/>
      <c r="D18" s="32"/>
      <c r="E18" s="20"/>
      <c r="F18" s="32"/>
      <c r="G18" s="20"/>
      <c r="H18" s="32"/>
      <c r="I18" s="20"/>
      <c r="J18" s="32"/>
      <c r="K18" s="20"/>
      <c r="L18" s="32"/>
      <c r="M18" s="20"/>
      <c r="N18" s="109" t="e">
        <f t="shared" si="1"/>
        <v>#DIV/0!</v>
      </c>
      <c r="O18" s="25" t="e">
        <f t="shared" si="2"/>
        <v>#DIV/0!</v>
      </c>
      <c r="P18" s="26" t="e">
        <f t="shared" si="3"/>
        <v>#DIV/0!</v>
      </c>
      <c r="Q18" s="110" t="e">
        <f t="shared" si="0"/>
        <v>#DIV/0!</v>
      </c>
    </row>
    <row r="19" spans="1:17" s="25" customFormat="1" ht="12.75">
      <c r="A19" s="104" t="s">
        <v>49</v>
      </c>
      <c r="B19" s="32">
        <v>11200.2</v>
      </c>
      <c r="C19" s="20">
        <v>469</v>
      </c>
      <c r="D19" s="32">
        <v>6540</v>
      </c>
      <c r="E19" s="20">
        <v>398</v>
      </c>
      <c r="F19" s="32">
        <v>11200.2</v>
      </c>
      <c r="G19" s="20">
        <v>469</v>
      </c>
      <c r="H19" s="32">
        <v>6540</v>
      </c>
      <c r="I19" s="20">
        <v>398</v>
      </c>
      <c r="J19" s="32">
        <v>0</v>
      </c>
      <c r="K19" s="20">
        <v>0</v>
      </c>
      <c r="L19" s="32">
        <v>0</v>
      </c>
      <c r="M19" s="20">
        <v>0</v>
      </c>
      <c r="N19" s="109">
        <f t="shared" si="1"/>
        <v>23.881023454157784</v>
      </c>
      <c r="O19" s="25">
        <f t="shared" si="2"/>
        <v>16.4321608040201</v>
      </c>
      <c r="P19" s="26">
        <f t="shared" si="3"/>
        <v>23881.023454157785</v>
      </c>
      <c r="Q19" s="110">
        <f t="shared" si="0"/>
        <v>23881.023454157785</v>
      </c>
    </row>
    <row r="20" spans="1:17" s="25" customFormat="1" ht="12.75">
      <c r="A20" s="104" t="s">
        <v>50</v>
      </c>
      <c r="B20" s="32">
        <v>3500</v>
      </c>
      <c r="C20" s="20">
        <v>125</v>
      </c>
      <c r="D20" s="32">
        <v>3997.5</v>
      </c>
      <c r="E20" s="20">
        <v>1053</v>
      </c>
      <c r="F20" s="32">
        <v>3150</v>
      </c>
      <c r="G20" s="20">
        <v>90</v>
      </c>
      <c r="H20" s="32">
        <v>2496</v>
      </c>
      <c r="I20" s="20">
        <v>624</v>
      </c>
      <c r="J20" s="32">
        <v>350</v>
      </c>
      <c r="K20" s="20">
        <v>35</v>
      </c>
      <c r="L20" s="32">
        <v>1501.5</v>
      </c>
      <c r="M20" s="20">
        <v>429</v>
      </c>
      <c r="N20" s="109">
        <f t="shared" si="1"/>
        <v>35</v>
      </c>
      <c r="O20" s="25">
        <f t="shared" si="2"/>
        <v>4</v>
      </c>
      <c r="P20" s="26">
        <f t="shared" si="3"/>
        <v>35000</v>
      </c>
      <c r="Q20" s="110">
        <f t="shared" si="0"/>
        <v>35000</v>
      </c>
    </row>
    <row r="21" spans="1:17" s="25" customFormat="1" ht="12.75">
      <c r="A21" s="104" t="s">
        <v>51</v>
      </c>
      <c r="B21" s="32">
        <v>4465</v>
      </c>
      <c r="C21" s="20">
        <v>381</v>
      </c>
      <c r="D21" s="32">
        <v>624.9</v>
      </c>
      <c r="E21" s="20">
        <v>174</v>
      </c>
      <c r="F21" s="32">
        <v>4045</v>
      </c>
      <c r="G21" s="20">
        <v>291</v>
      </c>
      <c r="H21" s="32">
        <v>381.5</v>
      </c>
      <c r="I21" s="20">
        <v>71</v>
      </c>
      <c r="J21" s="32">
        <v>420</v>
      </c>
      <c r="K21" s="20">
        <v>90</v>
      </c>
      <c r="L21" s="32">
        <v>243.4</v>
      </c>
      <c r="M21" s="20">
        <v>103</v>
      </c>
      <c r="N21" s="109">
        <f t="shared" si="1"/>
        <v>13.900343642611684</v>
      </c>
      <c r="O21" s="25">
        <f t="shared" si="2"/>
        <v>5.373239436619718</v>
      </c>
      <c r="P21" s="26">
        <f t="shared" si="3"/>
        <v>13900.343642611684</v>
      </c>
      <c r="Q21" s="110">
        <f t="shared" si="0"/>
        <v>13900.343642611684</v>
      </c>
    </row>
    <row r="22" spans="1:17" s="25" customFormat="1" ht="12.75">
      <c r="A22" s="104" t="s">
        <v>52</v>
      </c>
      <c r="B22" s="32">
        <v>11634.2</v>
      </c>
      <c r="C22" s="20">
        <v>1628</v>
      </c>
      <c r="D22" s="32">
        <v>3150.2</v>
      </c>
      <c r="E22" s="20">
        <v>1286</v>
      </c>
      <c r="F22" s="32">
        <v>10537.7</v>
      </c>
      <c r="G22" s="20">
        <v>1386</v>
      </c>
      <c r="H22" s="32">
        <v>2835.2</v>
      </c>
      <c r="I22" s="20">
        <v>450</v>
      </c>
      <c r="J22" s="32">
        <v>1096.5</v>
      </c>
      <c r="K22" s="20">
        <v>242</v>
      </c>
      <c r="L22" s="32">
        <v>616.5</v>
      </c>
      <c r="M22" s="20">
        <v>603</v>
      </c>
      <c r="N22" s="109">
        <f t="shared" si="1"/>
        <v>7.602958152958154</v>
      </c>
      <c r="O22" s="25">
        <f t="shared" si="2"/>
        <v>6.300444444444444</v>
      </c>
      <c r="P22" s="26">
        <f t="shared" si="3"/>
        <v>7602.958152958154</v>
      </c>
      <c r="Q22" s="110">
        <f t="shared" si="0"/>
        <v>7602.958152958154</v>
      </c>
    </row>
    <row r="23" spans="1:17" s="25" customFormat="1" ht="12.75">
      <c r="A23" s="104" t="s">
        <v>53</v>
      </c>
      <c r="B23" s="32">
        <v>9587.2</v>
      </c>
      <c r="C23" s="20">
        <v>1659</v>
      </c>
      <c r="D23" s="32">
        <v>25643.7</v>
      </c>
      <c r="E23" s="20">
        <v>4804</v>
      </c>
      <c r="F23" s="32">
        <v>7462.5</v>
      </c>
      <c r="G23" s="20">
        <v>1106</v>
      </c>
      <c r="H23" s="32">
        <v>22291.3</v>
      </c>
      <c r="I23" s="20">
        <v>3939</v>
      </c>
      <c r="J23" s="32">
        <v>2124.7</v>
      </c>
      <c r="K23" s="20">
        <v>553</v>
      </c>
      <c r="L23" s="32">
        <v>3352.4</v>
      </c>
      <c r="M23" s="20">
        <v>865</v>
      </c>
      <c r="N23" s="109">
        <f t="shared" si="1"/>
        <v>6.747287522603978</v>
      </c>
      <c r="O23" s="25">
        <f t="shared" si="2"/>
        <v>5.659126681898959</v>
      </c>
      <c r="P23" s="26">
        <f t="shared" si="3"/>
        <v>6747.287522603978</v>
      </c>
      <c r="Q23" s="110">
        <f t="shared" si="0"/>
        <v>6747.287522603978</v>
      </c>
    </row>
    <row r="24" spans="1:17" s="25" customFormat="1" ht="12.75">
      <c r="A24" s="104" t="s">
        <v>54</v>
      </c>
      <c r="B24" s="32">
        <v>10341.9</v>
      </c>
      <c r="C24" s="20">
        <v>2551</v>
      </c>
      <c r="D24" s="32">
        <v>10094.2</v>
      </c>
      <c r="E24" s="20">
        <v>2614</v>
      </c>
      <c r="F24" s="32">
        <v>6552.3</v>
      </c>
      <c r="G24" s="20">
        <v>1069</v>
      </c>
      <c r="H24" s="32">
        <v>5595.9</v>
      </c>
      <c r="I24" s="20">
        <v>1015</v>
      </c>
      <c r="J24" s="32">
        <v>3789.6</v>
      </c>
      <c r="K24" s="20">
        <v>1482</v>
      </c>
      <c r="L24" s="32">
        <v>4498.3</v>
      </c>
      <c r="M24" s="20">
        <v>1599</v>
      </c>
      <c r="N24" s="109">
        <f t="shared" si="1"/>
        <v>6.129373246024322</v>
      </c>
      <c r="O24" s="25">
        <f t="shared" si="2"/>
        <v>5.513201970443349</v>
      </c>
      <c r="P24" s="26">
        <f t="shared" si="3"/>
        <v>6129.373246024322</v>
      </c>
      <c r="Q24" s="110">
        <f t="shared" si="0"/>
        <v>6129.373246024322</v>
      </c>
    </row>
    <row r="25" spans="1:17" s="25" customFormat="1" ht="12.75">
      <c r="A25" s="104" t="s">
        <v>55</v>
      </c>
      <c r="B25" s="32">
        <v>9125.9</v>
      </c>
      <c r="C25" s="20">
        <v>900</v>
      </c>
      <c r="D25" s="32">
        <v>8863.7</v>
      </c>
      <c r="E25" s="20">
        <v>893</v>
      </c>
      <c r="F25" s="32"/>
      <c r="G25" s="20"/>
      <c r="H25" s="32">
        <v>6832.1</v>
      </c>
      <c r="I25" s="20">
        <v>720</v>
      </c>
      <c r="J25" s="32"/>
      <c r="K25" s="20"/>
      <c r="L25" s="32">
        <v>2031.6</v>
      </c>
      <c r="M25" s="20">
        <v>189</v>
      </c>
      <c r="N25" s="109" t="e">
        <f t="shared" si="1"/>
        <v>#DIV/0!</v>
      </c>
      <c r="O25" s="25">
        <f t="shared" si="2"/>
        <v>9.489027777777778</v>
      </c>
      <c r="P25" s="26" t="e">
        <f t="shared" si="3"/>
        <v>#DIV/0!</v>
      </c>
      <c r="Q25" s="110" t="e">
        <f t="shared" si="0"/>
        <v>#DIV/0!</v>
      </c>
    </row>
    <row r="26" spans="1:17" s="25" customFormat="1" ht="12.75">
      <c r="A26" s="104" t="s">
        <v>56</v>
      </c>
      <c r="B26" s="32">
        <v>1693.6</v>
      </c>
      <c r="C26" s="20">
        <v>688</v>
      </c>
      <c r="D26" s="32">
        <v>2338.6</v>
      </c>
      <c r="E26" s="20">
        <v>861</v>
      </c>
      <c r="F26" s="32">
        <v>457.8</v>
      </c>
      <c r="G26" s="20">
        <v>111</v>
      </c>
      <c r="H26" s="32">
        <v>716.6</v>
      </c>
      <c r="I26" s="20">
        <v>111</v>
      </c>
      <c r="J26" s="32">
        <v>1235.8</v>
      </c>
      <c r="K26" s="20">
        <v>577</v>
      </c>
      <c r="L26" s="32">
        <v>1622</v>
      </c>
      <c r="M26" s="20">
        <v>750</v>
      </c>
      <c r="N26" s="109">
        <f t="shared" si="1"/>
        <v>4.124324324324324</v>
      </c>
      <c r="O26" s="25">
        <f t="shared" si="2"/>
        <v>6.455855855855856</v>
      </c>
      <c r="P26" s="26">
        <f t="shared" si="3"/>
        <v>4124.324324324324</v>
      </c>
      <c r="Q26" s="110">
        <f t="shared" si="0"/>
        <v>4124.324324324324</v>
      </c>
    </row>
    <row r="27" spans="1:17" s="25" customFormat="1" ht="12.75">
      <c r="A27" s="104" t="s">
        <v>57</v>
      </c>
      <c r="B27" s="32">
        <v>953.4</v>
      </c>
      <c r="C27" s="20">
        <v>278</v>
      </c>
      <c r="D27" s="32"/>
      <c r="E27" s="20"/>
      <c r="F27" s="32">
        <v>753.4</v>
      </c>
      <c r="G27" s="20">
        <v>168</v>
      </c>
      <c r="H27" s="32"/>
      <c r="I27" s="20"/>
      <c r="J27" s="32">
        <v>200</v>
      </c>
      <c r="K27" s="20">
        <v>110</v>
      </c>
      <c r="L27" s="32"/>
      <c r="M27" s="20"/>
      <c r="N27" s="109">
        <f t="shared" si="1"/>
        <v>4.484523809523809</v>
      </c>
      <c r="O27" s="25" t="e">
        <f t="shared" si="2"/>
        <v>#DIV/0!</v>
      </c>
      <c r="P27" s="26">
        <f t="shared" si="3"/>
        <v>4484.523809523809</v>
      </c>
      <c r="Q27" s="110">
        <f t="shared" si="0"/>
        <v>4484.523809523809</v>
      </c>
    </row>
    <row r="28" spans="1:17" s="25" customFormat="1" ht="12.75">
      <c r="A28" s="104" t="s">
        <v>66</v>
      </c>
      <c r="B28" s="32">
        <v>6305.8</v>
      </c>
      <c r="C28" s="20">
        <v>373</v>
      </c>
      <c r="D28" s="32">
        <v>4763.8</v>
      </c>
      <c r="E28" s="20">
        <v>538</v>
      </c>
      <c r="F28" s="32">
        <v>3325.6</v>
      </c>
      <c r="G28" s="20">
        <v>275</v>
      </c>
      <c r="H28" s="32">
        <v>3863.8</v>
      </c>
      <c r="I28" s="20">
        <v>274</v>
      </c>
      <c r="J28" s="32">
        <v>815</v>
      </c>
      <c r="K28" s="20">
        <v>104</v>
      </c>
      <c r="L28" s="32">
        <v>818.7</v>
      </c>
      <c r="M28" s="20">
        <v>204</v>
      </c>
      <c r="N28" s="109">
        <f t="shared" si="1"/>
        <v>12.09309090909091</v>
      </c>
      <c r="O28" s="25">
        <f t="shared" si="2"/>
        <v>14.1014598540146</v>
      </c>
      <c r="P28" s="26">
        <f t="shared" si="3"/>
        <v>12093.09090909091</v>
      </c>
      <c r="Q28" s="110">
        <f t="shared" si="0"/>
        <v>12093.09090909091</v>
      </c>
    </row>
    <row r="29" spans="1:17" s="25" customFormat="1" ht="12.75">
      <c r="A29" s="104" t="s">
        <v>58</v>
      </c>
      <c r="B29" s="32">
        <v>8906.2</v>
      </c>
      <c r="C29" s="20">
        <v>1421</v>
      </c>
      <c r="D29" s="32">
        <v>5299.4</v>
      </c>
      <c r="E29" s="20">
        <v>1521</v>
      </c>
      <c r="F29" s="32">
        <v>7077.6</v>
      </c>
      <c r="G29" s="20">
        <v>1104</v>
      </c>
      <c r="H29" s="32">
        <v>4053</v>
      </c>
      <c r="I29" s="20">
        <v>1085</v>
      </c>
      <c r="J29" s="32">
        <v>1828.6</v>
      </c>
      <c r="K29" s="20">
        <v>317</v>
      </c>
      <c r="L29" s="32">
        <v>1246.4</v>
      </c>
      <c r="M29" s="20">
        <v>436</v>
      </c>
      <c r="N29" s="109">
        <f>F29/G29</f>
        <v>6.410869565217392</v>
      </c>
      <c r="O29" s="25">
        <f t="shared" si="2"/>
        <v>3.735483870967742</v>
      </c>
      <c r="P29" s="26">
        <f t="shared" si="3"/>
        <v>6410.869565217392</v>
      </c>
      <c r="Q29" s="110">
        <f t="shared" si="0"/>
        <v>6410.869565217392</v>
      </c>
    </row>
    <row r="30" spans="1:17" s="25" customFormat="1" ht="12.75">
      <c r="A30" s="104" t="s">
        <v>59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20">
        <v>0</v>
      </c>
      <c r="H30" s="32">
        <v>0</v>
      </c>
      <c r="I30" s="20">
        <v>0</v>
      </c>
      <c r="J30" s="32">
        <v>0</v>
      </c>
      <c r="K30" s="20">
        <v>0</v>
      </c>
      <c r="L30" s="32">
        <v>0</v>
      </c>
      <c r="M30" s="20">
        <v>0</v>
      </c>
      <c r="N30" s="109">
        <v>0</v>
      </c>
      <c r="O30" s="25" t="e">
        <f t="shared" si="2"/>
        <v>#DIV/0!</v>
      </c>
      <c r="P30" s="26">
        <v>0</v>
      </c>
      <c r="Q30" s="110">
        <f t="shared" si="0"/>
        <v>0</v>
      </c>
    </row>
    <row r="31" spans="1:17" s="25" customFormat="1" ht="12.75">
      <c r="A31" s="104" t="s">
        <v>60</v>
      </c>
      <c r="B31" s="32">
        <v>4529.2</v>
      </c>
      <c r="C31" s="20">
        <v>1144</v>
      </c>
      <c r="D31" s="32">
        <v>3126.5</v>
      </c>
      <c r="E31" s="20">
        <v>1028</v>
      </c>
      <c r="F31" s="32">
        <v>2816.2</v>
      </c>
      <c r="G31" s="20">
        <v>454</v>
      </c>
      <c r="H31" s="32">
        <v>1524.4</v>
      </c>
      <c r="I31" s="20">
        <v>332</v>
      </c>
      <c r="J31" s="32">
        <v>1713</v>
      </c>
      <c r="K31" s="20">
        <v>662</v>
      </c>
      <c r="L31" s="32">
        <v>1602.1</v>
      </c>
      <c r="M31" s="20">
        <v>696</v>
      </c>
      <c r="N31" s="109">
        <f t="shared" si="1"/>
        <v>6.203083700440528</v>
      </c>
      <c r="O31" s="25">
        <f t="shared" si="2"/>
        <v>4.591566265060242</v>
      </c>
      <c r="P31" s="26">
        <f t="shared" si="3"/>
        <v>6203.083700440528</v>
      </c>
      <c r="Q31" s="110">
        <f t="shared" si="0"/>
        <v>6203.083700440528</v>
      </c>
    </row>
    <row r="32" spans="1:17" s="25" customFormat="1" ht="12.75">
      <c r="A32" s="104" t="s">
        <v>61</v>
      </c>
      <c r="B32" s="32">
        <v>11473.7</v>
      </c>
      <c r="C32" s="20">
        <v>649</v>
      </c>
      <c r="D32" s="32">
        <v>10680.7</v>
      </c>
      <c r="E32" s="20">
        <v>751</v>
      </c>
      <c r="F32" s="32">
        <v>368.4</v>
      </c>
      <c r="G32" s="20">
        <v>77</v>
      </c>
      <c r="H32" s="32">
        <v>1812.1</v>
      </c>
      <c r="I32" s="20">
        <v>258</v>
      </c>
      <c r="J32" s="32">
        <v>11105.3</v>
      </c>
      <c r="K32" s="20">
        <v>572</v>
      </c>
      <c r="L32" s="32">
        <v>8868.6</v>
      </c>
      <c r="M32" s="20">
        <v>493</v>
      </c>
      <c r="N32" s="109">
        <f t="shared" si="1"/>
        <v>4.7844155844155845</v>
      </c>
      <c r="O32" s="25">
        <f t="shared" si="2"/>
        <v>7.023643410852713</v>
      </c>
      <c r="P32" s="26">
        <f t="shared" si="3"/>
        <v>4784.415584415585</v>
      </c>
      <c r="Q32" s="110">
        <f t="shared" si="0"/>
        <v>4784.415584415585</v>
      </c>
    </row>
    <row r="33" spans="1:17" s="21" customFormat="1" ht="1.5" customHeight="1" thickBot="1">
      <c r="A33" s="47"/>
      <c r="B33" s="36"/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109" t="e">
        <f t="shared" si="1"/>
        <v>#DIV/0!</v>
      </c>
      <c r="O33" s="25" t="e">
        <f t="shared" si="2"/>
        <v>#DIV/0!</v>
      </c>
      <c r="P33" s="26" t="e">
        <f t="shared" si="3"/>
        <v>#DIV/0!</v>
      </c>
      <c r="Q33" s="110" t="e">
        <f t="shared" si="0"/>
        <v>#DIV/0!</v>
      </c>
    </row>
    <row r="34" spans="1:17" s="28" customFormat="1" ht="13.5" thickBot="1">
      <c r="A34" s="37" t="s">
        <v>8</v>
      </c>
      <c r="B34" s="40">
        <f>SUM(B8:B33)</f>
        <v>159203.50000000003</v>
      </c>
      <c r="C34" s="41">
        <f>SUM(C8:C33)</f>
        <v>20585</v>
      </c>
      <c r="D34" s="40">
        <f>SUM(D8:D33)</f>
        <v>140198.36</v>
      </c>
      <c r="E34" s="41">
        <f>SUM(E8:E33)</f>
        <v>23163</v>
      </c>
      <c r="F34" s="40">
        <f>AVERAGE(F8:F32)</f>
        <v>4320.995652173913</v>
      </c>
      <c r="G34" s="40">
        <f>AVERAGE(G8:G32)</f>
        <v>488.8695652173913</v>
      </c>
      <c r="H34" s="40">
        <f>AVERAGE(H8:H32)</f>
        <v>4283.698260869566</v>
      </c>
      <c r="I34" s="40">
        <f>AVERAGE(I8:I32)</f>
        <v>588.6521739130435</v>
      </c>
      <c r="J34" s="40">
        <f>SUM(J8:J33)</f>
        <v>45538</v>
      </c>
      <c r="K34" s="41">
        <f>SUM(K8:K33)</f>
        <v>8404</v>
      </c>
      <c r="L34" s="40">
        <f>SUM(L8:L33)</f>
        <v>41858.4</v>
      </c>
      <c r="M34" s="41">
        <f>SUM(M8:M33)</f>
        <v>9418</v>
      </c>
      <c r="N34" s="109">
        <f>F34/G34</f>
        <v>8.838749555318392</v>
      </c>
      <c r="O34" s="111" t="e">
        <f>AVERAGE(O8:O32)</f>
        <v>#DIV/0!</v>
      </c>
      <c r="P34" s="26">
        <f>F34/G34*1000</f>
        <v>8838.749555318393</v>
      </c>
      <c r="Q34" s="110">
        <f t="shared" si="0"/>
        <v>8838.749555318393</v>
      </c>
    </row>
    <row r="35" spans="14:42" ht="12.75"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4:42" ht="12.75"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4:28" ht="12.75"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4:28" ht="12.75"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4:28" ht="12.75"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4:28" ht="12.75"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4:28" ht="12.75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</sheetData>
  <sheetProtection/>
  <mergeCells count="13">
    <mergeCell ref="J4:M4"/>
    <mergeCell ref="J5:K5"/>
    <mergeCell ref="L5:M5"/>
    <mergeCell ref="A1:M1"/>
    <mergeCell ref="A2:M2"/>
    <mergeCell ref="A3:M3"/>
    <mergeCell ref="A4:A6"/>
    <mergeCell ref="B4:E4"/>
    <mergeCell ref="B5:C5"/>
    <mergeCell ref="D5:E5"/>
    <mergeCell ref="F5:G5"/>
    <mergeCell ref="H5:I5"/>
    <mergeCell ref="F4:I4"/>
  </mergeCells>
  <printOptions/>
  <pageMargins left="0.7874015748031497" right="0.7874015748031497" top="0.984251968503937" bottom="0.63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zoomScalePageLayoutView="0" workbookViewId="0" topLeftCell="A1">
      <selection activeCell="K32" sqref="K32"/>
    </sheetView>
  </sheetViews>
  <sheetFormatPr defaultColWidth="9.00390625" defaultRowHeight="12.75"/>
  <cols>
    <col min="1" max="1" width="17.00390625" style="0" customWidth="1"/>
    <col min="5" max="6" width="10.625" style="0" customWidth="1"/>
    <col min="7" max="7" width="10.375" style="0" customWidth="1"/>
    <col min="8" max="9" width="11.375" style="0" customWidth="1"/>
    <col min="10" max="10" width="12.25390625" style="0" customWidth="1"/>
    <col min="11" max="11" width="11.75390625" style="0" customWidth="1"/>
    <col min="12" max="12" width="0.37109375" style="0" hidden="1" customWidth="1"/>
    <col min="13" max="13" width="9.125" style="0" hidden="1" customWidth="1"/>
    <col min="23" max="16384" width="9.125" style="9" customWidth="1"/>
  </cols>
  <sheetData>
    <row r="1" spans="1:13" ht="12.7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>
      <c r="A2" s="164" t="s">
        <v>105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3.5" thickBo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1" ht="33" customHeight="1">
      <c r="A4" s="166" t="s">
        <v>2</v>
      </c>
      <c r="B4" s="171" t="s">
        <v>29</v>
      </c>
      <c r="C4" s="172"/>
      <c r="D4" s="172"/>
      <c r="E4" s="173"/>
      <c r="F4" s="171" t="s">
        <v>16</v>
      </c>
      <c r="G4" s="172"/>
      <c r="H4" s="172"/>
      <c r="I4" s="173"/>
      <c r="J4" s="157" t="s">
        <v>30</v>
      </c>
      <c r="K4" s="159"/>
    </row>
    <row r="5" spans="1:11" ht="47.25" customHeight="1">
      <c r="A5" s="167"/>
      <c r="B5" s="174" t="s">
        <v>3</v>
      </c>
      <c r="C5" s="175"/>
      <c r="D5" s="174" t="s">
        <v>25</v>
      </c>
      <c r="E5" s="175"/>
      <c r="F5" s="174" t="s">
        <v>3</v>
      </c>
      <c r="G5" s="175"/>
      <c r="H5" s="174" t="s">
        <v>25</v>
      </c>
      <c r="I5" s="175"/>
      <c r="J5" s="1" t="s">
        <v>3</v>
      </c>
      <c r="K5" s="52" t="s">
        <v>25</v>
      </c>
    </row>
    <row r="6" spans="1:11" ht="22.5">
      <c r="A6" s="167"/>
      <c r="B6" s="8" t="s">
        <v>5</v>
      </c>
      <c r="C6" s="8" t="s">
        <v>7</v>
      </c>
      <c r="D6" s="8" t="s">
        <v>5</v>
      </c>
      <c r="E6" s="8" t="s">
        <v>7</v>
      </c>
      <c r="F6" s="8" t="s">
        <v>5</v>
      </c>
      <c r="G6" s="8" t="s">
        <v>7</v>
      </c>
      <c r="H6" s="8" t="s">
        <v>5</v>
      </c>
      <c r="I6" s="8" t="s">
        <v>7</v>
      </c>
      <c r="J6" s="10" t="s">
        <v>4</v>
      </c>
      <c r="K6" s="51" t="s">
        <v>4</v>
      </c>
    </row>
    <row r="7" spans="1:11" s="21" customFormat="1" ht="0.75" customHeight="1" thickBot="1">
      <c r="A7" s="47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s="25" customFormat="1" ht="12.75">
      <c r="A8" s="104" t="s">
        <v>62</v>
      </c>
      <c r="B8" s="122">
        <v>0</v>
      </c>
      <c r="C8" s="123">
        <v>0</v>
      </c>
      <c r="D8" s="122">
        <v>0</v>
      </c>
      <c r="E8" s="123">
        <v>0</v>
      </c>
      <c r="F8" s="122">
        <v>0</v>
      </c>
      <c r="G8" s="123">
        <v>0</v>
      </c>
      <c r="H8" s="122">
        <v>0</v>
      </c>
      <c r="I8" s="123">
        <v>0</v>
      </c>
      <c r="J8" s="133">
        <v>1806.925</v>
      </c>
      <c r="K8" s="133">
        <v>4224.978</v>
      </c>
    </row>
    <row r="9" spans="1:11" s="25" customFormat="1" ht="12.75">
      <c r="A9" s="104" t="s">
        <v>63</v>
      </c>
      <c r="B9" s="32">
        <v>0</v>
      </c>
      <c r="C9" s="20">
        <v>0</v>
      </c>
      <c r="D9" s="32">
        <v>0</v>
      </c>
      <c r="E9" s="20">
        <v>0</v>
      </c>
      <c r="F9" s="32">
        <v>0</v>
      </c>
      <c r="G9" s="20">
        <v>0</v>
      </c>
      <c r="H9" s="32">
        <v>0</v>
      </c>
      <c r="I9" s="20">
        <v>0</v>
      </c>
      <c r="J9" s="33">
        <v>634.2</v>
      </c>
      <c r="K9" s="33">
        <v>679.2</v>
      </c>
    </row>
    <row r="10" spans="1:11" s="25" customFormat="1" ht="12.75">
      <c r="A10" s="104" t="s">
        <v>64</v>
      </c>
      <c r="B10" s="32">
        <v>0</v>
      </c>
      <c r="C10" s="20">
        <v>0</v>
      </c>
      <c r="D10" s="32">
        <v>0</v>
      </c>
      <c r="E10" s="20">
        <v>0</v>
      </c>
      <c r="F10" s="32">
        <v>0</v>
      </c>
      <c r="G10" s="20">
        <v>0</v>
      </c>
      <c r="H10" s="32">
        <v>0</v>
      </c>
      <c r="I10" s="20">
        <v>0</v>
      </c>
      <c r="J10" s="33">
        <v>9114.45</v>
      </c>
      <c r="K10" s="33">
        <v>5536.72</v>
      </c>
    </row>
    <row r="11" spans="1:11" s="25" customFormat="1" ht="12.75">
      <c r="A11" s="104" t="s">
        <v>65</v>
      </c>
      <c r="B11" s="32">
        <v>0</v>
      </c>
      <c r="C11" s="20">
        <v>0</v>
      </c>
      <c r="D11" s="32">
        <v>0</v>
      </c>
      <c r="E11" s="20">
        <v>0</v>
      </c>
      <c r="F11" s="32">
        <v>0</v>
      </c>
      <c r="G11" s="20">
        <v>0</v>
      </c>
      <c r="H11" s="32">
        <v>0</v>
      </c>
      <c r="I11" s="20">
        <v>0</v>
      </c>
      <c r="J11" s="33">
        <v>13093.1</v>
      </c>
      <c r="K11" s="33">
        <v>5808.7</v>
      </c>
    </row>
    <row r="12" spans="1:11" s="25" customFormat="1" ht="12.75">
      <c r="A12" s="104" t="s">
        <v>43</v>
      </c>
      <c r="B12" s="32">
        <v>0</v>
      </c>
      <c r="C12" s="20">
        <v>0</v>
      </c>
      <c r="D12" s="32">
        <v>0</v>
      </c>
      <c r="E12" s="20">
        <v>0</v>
      </c>
      <c r="F12" s="32">
        <v>0</v>
      </c>
      <c r="G12" s="20">
        <v>0</v>
      </c>
      <c r="H12" s="32">
        <v>0</v>
      </c>
      <c r="I12" s="20">
        <v>0</v>
      </c>
      <c r="J12" s="33">
        <v>2008.1</v>
      </c>
      <c r="K12" s="33">
        <v>1693.7</v>
      </c>
    </row>
    <row r="13" spans="1:11" s="25" customFormat="1" ht="12.75">
      <c r="A13" s="104" t="s">
        <v>44</v>
      </c>
      <c r="B13" s="32">
        <v>282.9</v>
      </c>
      <c r="C13" s="20">
        <v>104</v>
      </c>
      <c r="D13" s="32">
        <v>262</v>
      </c>
      <c r="E13" s="20">
        <v>134</v>
      </c>
      <c r="F13" s="32">
        <v>0</v>
      </c>
      <c r="G13" s="20">
        <v>0</v>
      </c>
      <c r="H13" s="32">
        <v>0</v>
      </c>
      <c r="I13" s="20">
        <v>0</v>
      </c>
      <c r="J13" s="33">
        <v>3144.8</v>
      </c>
      <c r="K13" s="33">
        <v>717.2</v>
      </c>
    </row>
    <row r="14" spans="1:11" s="25" customFormat="1" ht="12.75">
      <c r="A14" s="104" t="s">
        <v>45</v>
      </c>
      <c r="B14" s="32">
        <v>0</v>
      </c>
      <c r="C14" s="20">
        <v>0</v>
      </c>
      <c r="D14" s="32">
        <v>0</v>
      </c>
      <c r="E14" s="20">
        <v>0</v>
      </c>
      <c r="F14" s="32">
        <v>0</v>
      </c>
      <c r="G14" s="20">
        <v>0</v>
      </c>
      <c r="H14" s="32">
        <v>0</v>
      </c>
      <c r="I14" s="20">
        <v>0</v>
      </c>
      <c r="J14" s="33">
        <v>9914.63</v>
      </c>
      <c r="K14" s="33">
        <v>9338.63</v>
      </c>
    </row>
    <row r="15" spans="1:11" s="25" customFormat="1" ht="12.75">
      <c r="A15" s="104" t="s">
        <v>67</v>
      </c>
      <c r="B15" s="32">
        <v>0</v>
      </c>
      <c r="C15" s="20">
        <v>0</v>
      </c>
      <c r="D15" s="32">
        <v>0</v>
      </c>
      <c r="E15" s="20">
        <v>0</v>
      </c>
      <c r="F15" s="32">
        <v>0</v>
      </c>
      <c r="G15" s="20">
        <v>0</v>
      </c>
      <c r="H15" s="32">
        <v>0</v>
      </c>
      <c r="I15" s="20">
        <v>0</v>
      </c>
      <c r="J15" s="33">
        <v>3241.5</v>
      </c>
      <c r="K15" s="33">
        <v>3316</v>
      </c>
    </row>
    <row r="16" spans="1:11" s="25" customFormat="1" ht="12.75">
      <c r="A16" s="104" t="s">
        <v>46</v>
      </c>
      <c r="B16" s="32">
        <v>263.5</v>
      </c>
      <c r="C16" s="20">
        <v>75</v>
      </c>
      <c r="D16" s="32">
        <v>263.5</v>
      </c>
      <c r="E16" s="20">
        <v>75</v>
      </c>
      <c r="F16" s="32">
        <v>0</v>
      </c>
      <c r="G16" s="20">
        <v>0</v>
      </c>
      <c r="H16" s="32">
        <v>0</v>
      </c>
      <c r="I16" s="20">
        <v>0</v>
      </c>
      <c r="J16" s="33">
        <v>4649.2</v>
      </c>
      <c r="K16" s="33">
        <v>4649.2</v>
      </c>
    </row>
    <row r="17" spans="1:11" s="25" customFormat="1" ht="12.75">
      <c r="A17" s="104" t="s">
        <v>47</v>
      </c>
      <c r="B17" s="32">
        <v>165.7</v>
      </c>
      <c r="C17" s="20">
        <v>113</v>
      </c>
      <c r="D17" s="32">
        <v>371.1</v>
      </c>
      <c r="E17" s="20">
        <v>172</v>
      </c>
      <c r="F17" s="32">
        <v>0</v>
      </c>
      <c r="G17" s="20">
        <v>0</v>
      </c>
      <c r="H17" s="32">
        <v>0</v>
      </c>
      <c r="I17" s="20">
        <v>0</v>
      </c>
      <c r="J17" s="33">
        <v>4006.1</v>
      </c>
      <c r="K17" s="33">
        <v>6162</v>
      </c>
    </row>
    <row r="18" spans="1:11" s="25" customFormat="1" ht="12.75" hidden="1">
      <c r="A18" s="104" t="s">
        <v>48</v>
      </c>
      <c r="B18" s="32"/>
      <c r="C18" s="20"/>
      <c r="D18" s="32"/>
      <c r="E18" s="20"/>
      <c r="F18" s="32"/>
      <c r="G18" s="20"/>
      <c r="H18" s="32"/>
      <c r="I18" s="20"/>
      <c r="J18" s="33"/>
      <c r="K18" s="33"/>
    </row>
    <row r="19" spans="1:11" s="25" customFormat="1" ht="12.75">
      <c r="A19" s="104" t="s">
        <v>49</v>
      </c>
      <c r="B19" s="32">
        <v>556.2</v>
      </c>
      <c r="C19" s="20">
        <v>268</v>
      </c>
      <c r="D19" s="32">
        <v>147.6</v>
      </c>
      <c r="E19" s="20">
        <v>284</v>
      </c>
      <c r="F19" s="32">
        <v>0</v>
      </c>
      <c r="G19" s="20">
        <v>0</v>
      </c>
      <c r="H19" s="32">
        <v>0</v>
      </c>
      <c r="I19" s="20">
        <v>0</v>
      </c>
      <c r="J19" s="33">
        <v>6536.4</v>
      </c>
      <c r="K19" s="33">
        <v>3493.65</v>
      </c>
    </row>
    <row r="20" spans="1:11" s="25" customFormat="1" ht="12" customHeight="1">
      <c r="A20" s="104" t="s">
        <v>50</v>
      </c>
      <c r="B20" s="32">
        <v>1185</v>
      </c>
      <c r="C20" s="20">
        <v>474</v>
      </c>
      <c r="D20" s="32">
        <v>1525</v>
      </c>
      <c r="E20" s="20">
        <v>610</v>
      </c>
      <c r="F20" s="32">
        <v>0</v>
      </c>
      <c r="G20" s="20">
        <v>0</v>
      </c>
      <c r="H20" s="32">
        <v>0</v>
      </c>
      <c r="I20" s="20">
        <v>0</v>
      </c>
      <c r="J20" s="33">
        <v>1624.8</v>
      </c>
      <c r="K20" s="33">
        <v>2502.2</v>
      </c>
    </row>
    <row r="21" spans="1:11" s="25" customFormat="1" ht="12.75">
      <c r="A21" s="104" t="s">
        <v>51</v>
      </c>
      <c r="B21" s="32">
        <v>10</v>
      </c>
      <c r="C21" s="20">
        <v>9</v>
      </c>
      <c r="D21" s="32">
        <v>1.5</v>
      </c>
      <c r="E21" s="20">
        <v>1</v>
      </c>
      <c r="F21" s="32">
        <v>21024.4</v>
      </c>
      <c r="G21" s="20">
        <v>15569</v>
      </c>
      <c r="H21" s="32">
        <v>12446.7</v>
      </c>
      <c r="I21" s="20">
        <v>11854</v>
      </c>
      <c r="J21" s="33">
        <v>5632.22</v>
      </c>
      <c r="K21" s="33">
        <v>5469.35</v>
      </c>
    </row>
    <row r="22" spans="1:11" s="25" customFormat="1" ht="12.75">
      <c r="A22" s="104" t="s">
        <v>52</v>
      </c>
      <c r="B22" s="32">
        <v>1069.2</v>
      </c>
      <c r="C22" s="20">
        <v>1398</v>
      </c>
      <c r="D22" s="32">
        <v>219</v>
      </c>
      <c r="E22" s="20">
        <v>202</v>
      </c>
      <c r="F22" s="32">
        <v>0</v>
      </c>
      <c r="G22" s="20">
        <v>0</v>
      </c>
      <c r="H22" s="32">
        <v>0</v>
      </c>
      <c r="I22" s="20">
        <v>0</v>
      </c>
      <c r="J22" s="33">
        <v>1520.7</v>
      </c>
      <c r="K22" s="33">
        <v>4129.21</v>
      </c>
    </row>
    <row r="23" spans="1:11" s="25" customFormat="1" ht="12.75">
      <c r="A23" s="104" t="s">
        <v>53</v>
      </c>
      <c r="B23" s="32">
        <v>18.8</v>
      </c>
      <c r="C23" s="20">
        <v>21</v>
      </c>
      <c r="D23" s="32">
        <v>25.6</v>
      </c>
      <c r="E23" s="20">
        <v>17</v>
      </c>
      <c r="F23" s="32">
        <v>0</v>
      </c>
      <c r="G23" s="20">
        <v>0</v>
      </c>
      <c r="H23" s="32">
        <v>0</v>
      </c>
      <c r="I23" s="20">
        <v>0</v>
      </c>
      <c r="J23" s="33">
        <v>21676.7</v>
      </c>
      <c r="K23" s="33">
        <v>18315.9</v>
      </c>
    </row>
    <row r="24" spans="1:11" s="25" customFormat="1" ht="12.75">
      <c r="A24" s="104" t="s">
        <v>54</v>
      </c>
      <c r="B24" s="32">
        <v>667</v>
      </c>
      <c r="C24" s="20">
        <v>322</v>
      </c>
      <c r="D24" s="32">
        <v>711.75</v>
      </c>
      <c r="E24" s="20">
        <v>355</v>
      </c>
      <c r="F24" s="32">
        <v>0</v>
      </c>
      <c r="G24" s="20">
        <v>0</v>
      </c>
      <c r="H24" s="32">
        <v>0</v>
      </c>
      <c r="I24" s="20">
        <v>0</v>
      </c>
      <c r="J24" s="33">
        <v>9958.8</v>
      </c>
      <c r="K24" s="33">
        <v>8489.3</v>
      </c>
    </row>
    <row r="25" spans="1:11" s="25" customFormat="1" ht="12.75">
      <c r="A25" s="104" t="s">
        <v>55</v>
      </c>
      <c r="B25" s="32"/>
      <c r="C25" s="20"/>
      <c r="D25" s="32">
        <v>862.1</v>
      </c>
      <c r="E25" s="20">
        <v>221</v>
      </c>
      <c r="F25" s="32">
        <v>0</v>
      </c>
      <c r="G25" s="20">
        <v>0</v>
      </c>
      <c r="H25" s="32">
        <v>0</v>
      </c>
      <c r="I25" s="20">
        <v>0</v>
      </c>
      <c r="J25" s="33">
        <v>10163</v>
      </c>
      <c r="K25" s="33">
        <v>7956</v>
      </c>
    </row>
    <row r="26" spans="1:11" s="25" customFormat="1" ht="12.75">
      <c r="A26" s="104" t="s">
        <v>56</v>
      </c>
      <c r="B26" s="32">
        <v>107.9</v>
      </c>
      <c r="C26" s="20">
        <v>131</v>
      </c>
      <c r="D26" s="32">
        <v>35.3</v>
      </c>
      <c r="E26" s="20">
        <v>82</v>
      </c>
      <c r="F26" s="32">
        <v>13952.4</v>
      </c>
      <c r="G26" s="20">
        <v>12895</v>
      </c>
      <c r="H26" s="32">
        <v>13977.3</v>
      </c>
      <c r="I26" s="20">
        <v>12918</v>
      </c>
      <c r="J26" s="33">
        <v>30032.71</v>
      </c>
      <c r="K26" s="33">
        <v>19549.79</v>
      </c>
    </row>
    <row r="27" spans="1:11" s="25" customFormat="1" ht="12.75">
      <c r="A27" s="104" t="s">
        <v>57</v>
      </c>
      <c r="B27" s="32">
        <v>0</v>
      </c>
      <c r="C27" s="20">
        <v>0</v>
      </c>
      <c r="D27" s="32">
        <v>0</v>
      </c>
      <c r="E27" s="20">
        <v>0</v>
      </c>
      <c r="F27" s="32">
        <v>0</v>
      </c>
      <c r="G27" s="20">
        <v>0</v>
      </c>
      <c r="H27" s="32">
        <v>0</v>
      </c>
      <c r="I27" s="20">
        <v>0</v>
      </c>
      <c r="J27" s="33">
        <v>1335</v>
      </c>
      <c r="K27" s="33"/>
    </row>
    <row r="28" spans="1:11" s="25" customFormat="1" ht="12.75">
      <c r="A28" s="104" t="s">
        <v>66</v>
      </c>
      <c r="B28" s="32">
        <v>252.3</v>
      </c>
      <c r="C28" s="20">
        <v>300</v>
      </c>
      <c r="D28" s="32">
        <v>252.3</v>
      </c>
      <c r="E28" s="20">
        <v>300</v>
      </c>
      <c r="F28" s="32">
        <v>0</v>
      </c>
      <c r="G28" s="20">
        <v>0</v>
      </c>
      <c r="H28" s="32">
        <v>0</v>
      </c>
      <c r="I28" s="20">
        <v>0</v>
      </c>
      <c r="J28" s="33">
        <v>1917.83</v>
      </c>
      <c r="K28" s="33">
        <v>1917.83</v>
      </c>
    </row>
    <row r="29" spans="1:11" s="25" customFormat="1" ht="12.75">
      <c r="A29" s="104" t="s">
        <v>58</v>
      </c>
      <c r="B29" s="32">
        <v>0</v>
      </c>
      <c r="C29" s="20">
        <v>0</v>
      </c>
      <c r="D29" s="32">
        <v>0</v>
      </c>
      <c r="E29" s="20">
        <v>0</v>
      </c>
      <c r="F29" s="32">
        <v>0</v>
      </c>
      <c r="G29" s="20">
        <v>0</v>
      </c>
      <c r="H29" s="32">
        <v>0</v>
      </c>
      <c r="I29" s="20">
        <v>0</v>
      </c>
      <c r="J29" s="33">
        <v>3101.01</v>
      </c>
      <c r="K29" s="33">
        <v>4202.18</v>
      </c>
    </row>
    <row r="30" spans="1:11" s="25" customFormat="1" ht="12.75">
      <c r="A30" s="104" t="s">
        <v>59</v>
      </c>
      <c r="B30" s="32">
        <v>0</v>
      </c>
      <c r="C30" s="20">
        <v>0</v>
      </c>
      <c r="D30" s="32">
        <v>0</v>
      </c>
      <c r="E30" s="20">
        <v>0</v>
      </c>
      <c r="F30" s="32">
        <v>0</v>
      </c>
      <c r="G30" s="20">
        <v>0</v>
      </c>
      <c r="H30" s="32">
        <v>0</v>
      </c>
      <c r="I30" s="20">
        <v>0</v>
      </c>
      <c r="J30" s="33">
        <v>4364.1</v>
      </c>
      <c r="K30" s="33">
        <v>3055.8</v>
      </c>
    </row>
    <row r="31" spans="1:11" s="25" customFormat="1" ht="12.75">
      <c r="A31" s="104" t="s">
        <v>60</v>
      </c>
      <c r="B31" s="32">
        <v>888.6</v>
      </c>
      <c r="C31" s="20">
        <v>790</v>
      </c>
      <c r="D31" s="32">
        <v>732.8</v>
      </c>
      <c r="E31" s="20">
        <v>652</v>
      </c>
      <c r="F31" s="32">
        <v>0</v>
      </c>
      <c r="G31" s="20">
        <v>0</v>
      </c>
      <c r="H31" s="32">
        <v>0</v>
      </c>
      <c r="I31" s="20">
        <v>0</v>
      </c>
      <c r="J31" s="33">
        <v>8098.6</v>
      </c>
      <c r="K31" s="33">
        <v>9653.9</v>
      </c>
    </row>
    <row r="32" spans="1:11" s="25" customFormat="1" ht="13.5" thickBot="1">
      <c r="A32" s="104" t="s">
        <v>61</v>
      </c>
      <c r="B32" s="125">
        <v>181.2</v>
      </c>
      <c r="C32" s="126">
        <v>15</v>
      </c>
      <c r="D32" s="125">
        <v>205.5</v>
      </c>
      <c r="E32" s="126">
        <v>19</v>
      </c>
      <c r="F32" s="125">
        <v>24008.1</v>
      </c>
      <c r="G32" s="126">
        <v>21061</v>
      </c>
      <c r="H32" s="125">
        <v>12958.5</v>
      </c>
      <c r="I32" s="126">
        <v>22511</v>
      </c>
      <c r="J32" s="134">
        <v>45110.9</v>
      </c>
      <c r="K32" s="134">
        <v>32551.1</v>
      </c>
    </row>
    <row r="33" spans="1:11" s="21" customFormat="1" ht="0.75" customHeight="1" thickBot="1">
      <c r="A33" s="115"/>
      <c r="B33" s="119"/>
      <c r="C33" s="120"/>
      <c r="D33" s="119"/>
      <c r="E33" s="120"/>
      <c r="F33" s="119"/>
      <c r="G33" s="120"/>
      <c r="H33" s="119"/>
      <c r="I33" s="120"/>
      <c r="J33" s="132"/>
      <c r="K33" s="132"/>
    </row>
    <row r="34" spans="1:11" s="28" customFormat="1" ht="13.5" thickBot="1">
      <c r="A34" s="37" t="s">
        <v>8</v>
      </c>
      <c r="B34" s="40">
        <f aca="true" t="shared" si="0" ref="B34:J34">SUM(B8:B33)</f>
        <v>5648.3</v>
      </c>
      <c r="C34" s="41">
        <f t="shared" si="0"/>
        <v>4020</v>
      </c>
      <c r="D34" s="40">
        <f>SUM(D8:D33)</f>
        <v>5615.05</v>
      </c>
      <c r="E34" s="41">
        <f>SUM(E8:E33)</f>
        <v>3124</v>
      </c>
      <c r="F34" s="40">
        <f t="shared" si="0"/>
        <v>58984.9</v>
      </c>
      <c r="G34" s="41">
        <f t="shared" si="0"/>
        <v>49525</v>
      </c>
      <c r="H34" s="40">
        <f>SUM(H8:H33)</f>
        <v>39382.5</v>
      </c>
      <c r="I34" s="41">
        <f>SUM(I8:I33)</f>
        <v>47283</v>
      </c>
      <c r="J34" s="42">
        <f t="shared" si="0"/>
        <v>202685.775</v>
      </c>
      <c r="K34" s="42">
        <f>SUM(K8:K33)</f>
        <v>163412.538</v>
      </c>
    </row>
  </sheetData>
  <sheetProtection/>
  <mergeCells count="11">
    <mergeCell ref="F4:I4"/>
    <mergeCell ref="J4:K4"/>
    <mergeCell ref="A1:M1"/>
    <mergeCell ref="A2:M2"/>
    <mergeCell ref="A3:M3"/>
    <mergeCell ref="A4:A6"/>
    <mergeCell ref="B4:E4"/>
    <mergeCell ref="B5:C5"/>
    <mergeCell ref="D5:E5"/>
    <mergeCell ref="F5:G5"/>
    <mergeCell ref="H5:I5"/>
  </mergeCells>
  <printOptions/>
  <pageMargins left="0.7874015748031497" right="0.7874015748031497" top="0.3937007874015748" bottom="0.73" header="0.31496062992125984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3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6.25390625" style="0" customWidth="1"/>
    <col min="2" max="2" width="32.875" style="0" customWidth="1"/>
    <col min="3" max="3" width="30.375" style="0" customWidth="1"/>
    <col min="4" max="4" width="27.375" style="0" customWidth="1"/>
    <col min="5" max="5" width="22.25390625" style="0" customWidth="1"/>
    <col min="6" max="6" width="7.875" style="0" customWidth="1"/>
    <col min="7" max="7" width="6.375" style="0" customWidth="1"/>
    <col min="8" max="8" width="5.00390625" style="0" customWidth="1"/>
    <col min="9" max="9" width="6.625" style="0" customWidth="1"/>
    <col min="10" max="10" width="6.75390625" style="0" customWidth="1"/>
    <col min="11" max="11" width="7.125" style="0" customWidth="1"/>
    <col min="12" max="12" width="6.625" style="0" customWidth="1"/>
    <col min="13" max="13" width="7.25390625" style="0" customWidth="1"/>
    <col min="14" max="14" width="6.375" style="0" customWidth="1"/>
    <col min="15" max="15" width="7.75390625" style="0" customWidth="1"/>
    <col min="53" max="16384" width="9.125" style="9" customWidth="1"/>
  </cols>
  <sheetData>
    <row r="1" spans="1:52" s="17" customFormat="1" ht="12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13" ht="12.75">
      <c r="A2" s="14" t="s">
        <v>13</v>
      </c>
      <c r="B2" s="13"/>
      <c r="C2" s="23" t="s">
        <v>109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thickBot="1">
      <c r="A3" s="180" t="s">
        <v>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9" ht="44.25" customHeight="1">
      <c r="A4" s="166" t="s">
        <v>2</v>
      </c>
      <c r="B4" s="53" t="s">
        <v>31</v>
      </c>
      <c r="C4" s="53" t="s">
        <v>32</v>
      </c>
      <c r="D4" s="53" t="s">
        <v>17</v>
      </c>
      <c r="E4" s="54" t="s">
        <v>33</v>
      </c>
      <c r="F4" s="181"/>
      <c r="G4" s="181"/>
      <c r="H4" s="181"/>
      <c r="I4" s="181"/>
      <c r="J4" s="183"/>
      <c r="K4" s="183"/>
      <c r="L4" s="181"/>
      <c r="M4" s="181"/>
      <c r="N4" s="181"/>
      <c r="O4" s="181"/>
      <c r="P4" s="181"/>
      <c r="Q4" s="9"/>
      <c r="R4" s="9"/>
      <c r="S4" s="9"/>
    </row>
    <row r="5" spans="1:52" ht="22.5" customHeight="1">
      <c r="A5" s="167"/>
      <c r="B5" s="4" t="s">
        <v>10</v>
      </c>
      <c r="C5" s="4" t="s">
        <v>10</v>
      </c>
      <c r="D5" s="4" t="s">
        <v>10</v>
      </c>
      <c r="E5" s="48" t="s">
        <v>10</v>
      </c>
      <c r="F5" s="182"/>
      <c r="G5" s="182"/>
      <c r="H5" s="182"/>
      <c r="I5" s="182"/>
      <c r="J5" s="183"/>
      <c r="K5" s="183"/>
      <c r="L5" s="182"/>
      <c r="M5" s="181"/>
      <c r="N5" s="181"/>
      <c r="O5" s="181"/>
      <c r="P5" s="18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0.75" customHeight="1" hidden="1">
      <c r="A6" s="167"/>
      <c r="B6" s="7"/>
      <c r="C6" s="8"/>
      <c r="D6" s="8"/>
      <c r="E6" s="51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" s="21" customFormat="1" ht="0.75" customHeight="1">
      <c r="A7" s="45"/>
      <c r="B7" s="24"/>
      <c r="C7" s="24"/>
      <c r="D7" s="24"/>
      <c r="E7" s="55"/>
    </row>
    <row r="8" spans="1:5" s="25" customFormat="1" ht="12.75">
      <c r="A8" s="104" t="s">
        <v>62</v>
      </c>
      <c r="B8" s="24">
        <f>SUM(C8:E8)</f>
        <v>94</v>
      </c>
      <c r="C8" s="24">
        <v>17</v>
      </c>
      <c r="D8" s="24">
        <v>29</v>
      </c>
      <c r="E8" s="55">
        <v>48</v>
      </c>
    </row>
    <row r="9" spans="1:5" s="25" customFormat="1" ht="12.75">
      <c r="A9" s="104" t="s">
        <v>63</v>
      </c>
      <c r="B9" s="24">
        <v>36</v>
      </c>
      <c r="C9" s="24">
        <v>7</v>
      </c>
      <c r="D9" s="24">
        <v>0</v>
      </c>
      <c r="E9" s="55">
        <v>29</v>
      </c>
    </row>
    <row r="10" spans="1:5" s="25" customFormat="1" ht="12.75">
      <c r="A10" s="104" t="s">
        <v>64</v>
      </c>
      <c r="B10" s="24">
        <f aca="true" t="shared" si="0" ref="B10:B34">SUM(C10:E10)</f>
        <v>201</v>
      </c>
      <c r="C10" s="24">
        <v>33</v>
      </c>
      <c r="D10" s="24">
        <v>64</v>
      </c>
      <c r="E10" s="55">
        <v>104</v>
      </c>
    </row>
    <row r="11" spans="1:5" s="25" customFormat="1" ht="12.75">
      <c r="A11" s="104" t="s">
        <v>65</v>
      </c>
      <c r="B11" s="24">
        <f t="shared" si="0"/>
        <v>39</v>
      </c>
      <c r="C11" s="24">
        <v>14</v>
      </c>
      <c r="D11" s="24">
        <v>12</v>
      </c>
      <c r="E11" s="55">
        <v>13</v>
      </c>
    </row>
    <row r="12" spans="1:5" s="25" customFormat="1" ht="12.75">
      <c r="A12" s="104" t="s">
        <v>43</v>
      </c>
      <c r="B12" s="24">
        <f t="shared" si="0"/>
        <v>82</v>
      </c>
      <c r="C12" s="24">
        <v>6</v>
      </c>
      <c r="D12" s="24">
        <v>21</v>
      </c>
      <c r="E12" s="55">
        <v>55</v>
      </c>
    </row>
    <row r="13" spans="1:13" s="25" customFormat="1" ht="12.75">
      <c r="A13" s="104" t="s">
        <v>44</v>
      </c>
      <c r="B13" s="24">
        <f t="shared" si="0"/>
        <v>67</v>
      </c>
      <c r="C13" s="24">
        <v>7</v>
      </c>
      <c r="D13" s="24">
        <v>17</v>
      </c>
      <c r="E13" s="55">
        <v>43</v>
      </c>
      <c r="G13" s="27"/>
      <c r="H13" s="27"/>
      <c r="I13" s="27"/>
      <c r="J13" s="27"/>
      <c r="K13" s="27"/>
      <c r="L13" s="27"/>
      <c r="M13" s="27"/>
    </row>
    <row r="14" spans="1:5" s="25" customFormat="1" ht="12.75">
      <c r="A14" s="104" t="s">
        <v>45</v>
      </c>
      <c r="B14" s="24">
        <f t="shared" si="0"/>
        <v>72</v>
      </c>
      <c r="C14" s="24">
        <v>9</v>
      </c>
      <c r="D14" s="24">
        <v>15</v>
      </c>
      <c r="E14" s="55">
        <v>48</v>
      </c>
    </row>
    <row r="15" spans="1:5" s="25" customFormat="1" ht="12.75">
      <c r="A15" s="104" t="s">
        <v>67</v>
      </c>
      <c r="B15" s="24">
        <f t="shared" si="0"/>
        <v>41</v>
      </c>
      <c r="C15" s="24">
        <v>10</v>
      </c>
      <c r="D15" s="24">
        <v>9</v>
      </c>
      <c r="E15" s="55">
        <v>22</v>
      </c>
    </row>
    <row r="16" spans="1:5" s="25" customFormat="1" ht="12.75">
      <c r="A16" s="104" t="s">
        <v>46</v>
      </c>
      <c r="B16" s="24">
        <f t="shared" si="0"/>
        <v>49</v>
      </c>
      <c r="C16" s="24">
        <v>16</v>
      </c>
      <c r="D16" s="24">
        <v>22</v>
      </c>
      <c r="E16" s="55">
        <v>11</v>
      </c>
    </row>
    <row r="17" spans="1:5" s="25" customFormat="1" ht="12.75">
      <c r="A17" s="104" t="s">
        <v>47</v>
      </c>
      <c r="B17" s="24">
        <f t="shared" si="0"/>
        <v>67</v>
      </c>
      <c r="C17" s="24">
        <v>12</v>
      </c>
      <c r="D17" s="24">
        <v>9</v>
      </c>
      <c r="E17" s="55">
        <v>46</v>
      </c>
    </row>
    <row r="18" spans="1:5" s="25" customFormat="1" ht="12.75" hidden="1">
      <c r="A18" s="104" t="s">
        <v>48</v>
      </c>
      <c r="B18" s="24"/>
      <c r="C18" s="24"/>
      <c r="D18" s="24"/>
      <c r="E18" s="55"/>
    </row>
    <row r="19" spans="1:5" s="25" customFormat="1" ht="12.75">
      <c r="A19" s="104" t="s">
        <v>49</v>
      </c>
      <c r="B19" s="24">
        <f t="shared" si="0"/>
        <v>82</v>
      </c>
      <c r="C19" s="24">
        <v>26</v>
      </c>
      <c r="D19" s="24">
        <v>22</v>
      </c>
      <c r="E19" s="55">
        <v>34</v>
      </c>
    </row>
    <row r="20" spans="1:5" s="25" customFormat="1" ht="12.75">
      <c r="A20" s="104" t="s">
        <v>50</v>
      </c>
      <c r="B20" s="24">
        <f t="shared" si="0"/>
        <v>90</v>
      </c>
      <c r="C20" s="24">
        <v>4</v>
      </c>
      <c r="D20" s="24">
        <v>32</v>
      </c>
      <c r="E20" s="55">
        <v>54</v>
      </c>
    </row>
    <row r="21" spans="1:5" s="25" customFormat="1" ht="12.75">
      <c r="A21" s="104" t="s">
        <v>51</v>
      </c>
      <c r="B21" s="24">
        <f t="shared" si="0"/>
        <v>125</v>
      </c>
      <c r="C21" s="29">
        <v>13</v>
      </c>
      <c r="D21" s="29">
        <v>30</v>
      </c>
      <c r="E21" s="55">
        <v>82</v>
      </c>
    </row>
    <row r="22" spans="1:5" s="25" customFormat="1" ht="12.75">
      <c r="A22" s="104" t="s">
        <v>52</v>
      </c>
      <c r="B22" s="24">
        <f t="shared" si="0"/>
        <v>73</v>
      </c>
      <c r="C22" s="24">
        <v>15</v>
      </c>
      <c r="D22" s="24">
        <v>14</v>
      </c>
      <c r="E22" s="55">
        <v>44</v>
      </c>
    </row>
    <row r="23" spans="1:5" s="25" customFormat="1" ht="12.75">
      <c r="A23" s="104" t="s">
        <v>53</v>
      </c>
      <c r="B23" s="24">
        <f t="shared" si="0"/>
        <v>44</v>
      </c>
      <c r="C23" s="24">
        <v>9</v>
      </c>
      <c r="D23" s="24">
        <v>10</v>
      </c>
      <c r="E23" s="55">
        <v>25</v>
      </c>
    </row>
    <row r="24" spans="1:5" s="25" customFormat="1" ht="12.75">
      <c r="A24" s="104" t="s">
        <v>54</v>
      </c>
      <c r="B24" s="24">
        <f t="shared" si="0"/>
        <v>83</v>
      </c>
      <c r="C24" s="24">
        <v>7</v>
      </c>
      <c r="D24" s="24">
        <v>31</v>
      </c>
      <c r="E24" s="55">
        <v>45</v>
      </c>
    </row>
    <row r="25" spans="1:5" s="25" customFormat="1" ht="12.75">
      <c r="A25" s="104" t="s">
        <v>55</v>
      </c>
      <c r="B25" s="24">
        <f t="shared" si="0"/>
        <v>86</v>
      </c>
      <c r="C25" s="24">
        <v>11</v>
      </c>
      <c r="D25" s="24">
        <v>7</v>
      </c>
      <c r="E25" s="55">
        <v>68</v>
      </c>
    </row>
    <row r="26" spans="1:5" s="25" customFormat="1" ht="12.75">
      <c r="A26" s="104" t="s">
        <v>56</v>
      </c>
      <c r="B26" s="24">
        <f t="shared" si="0"/>
        <v>85</v>
      </c>
      <c r="C26" s="24">
        <v>18</v>
      </c>
      <c r="D26" s="24">
        <v>34</v>
      </c>
      <c r="E26" s="55">
        <v>33</v>
      </c>
    </row>
    <row r="27" spans="1:5" s="25" customFormat="1" ht="12.75">
      <c r="A27" s="104" t="s">
        <v>57</v>
      </c>
      <c r="B27" s="24">
        <f t="shared" si="0"/>
        <v>26</v>
      </c>
      <c r="C27" s="24">
        <v>7</v>
      </c>
      <c r="D27" s="24">
        <v>19</v>
      </c>
      <c r="E27" s="55">
        <v>0</v>
      </c>
    </row>
    <row r="28" spans="1:5" s="25" customFormat="1" ht="12.75">
      <c r="A28" s="104" t="s">
        <v>66</v>
      </c>
      <c r="B28" s="24">
        <f t="shared" si="0"/>
        <v>52</v>
      </c>
      <c r="C28" s="24">
        <v>15</v>
      </c>
      <c r="D28" s="24">
        <v>15</v>
      </c>
      <c r="E28" s="55">
        <v>22</v>
      </c>
    </row>
    <row r="29" spans="1:5" s="25" customFormat="1" ht="12.75">
      <c r="A29" s="104" t="s">
        <v>58</v>
      </c>
      <c r="B29" s="24">
        <f t="shared" si="0"/>
        <v>67</v>
      </c>
      <c r="C29" s="24">
        <v>22</v>
      </c>
      <c r="D29" s="24">
        <v>21</v>
      </c>
      <c r="E29" s="55">
        <v>24</v>
      </c>
    </row>
    <row r="30" spans="1:5" s="25" customFormat="1" ht="12.75">
      <c r="A30" s="104" t="s">
        <v>59</v>
      </c>
      <c r="B30" s="24">
        <f t="shared" si="0"/>
        <v>48</v>
      </c>
      <c r="C30" s="24">
        <v>10</v>
      </c>
      <c r="D30" s="24">
        <v>8</v>
      </c>
      <c r="E30" s="55">
        <v>30</v>
      </c>
    </row>
    <row r="31" spans="1:5" s="25" customFormat="1" ht="12.75">
      <c r="A31" s="104" t="s">
        <v>60</v>
      </c>
      <c r="B31" s="24">
        <f t="shared" si="0"/>
        <v>72</v>
      </c>
      <c r="C31" s="24">
        <v>13</v>
      </c>
      <c r="D31" s="24">
        <v>25</v>
      </c>
      <c r="E31" s="55">
        <v>34</v>
      </c>
    </row>
    <row r="32" spans="1:5" s="25" customFormat="1" ht="10.5" customHeight="1">
      <c r="A32" s="104" t="s">
        <v>61</v>
      </c>
      <c r="B32" s="24">
        <f t="shared" si="0"/>
        <v>7</v>
      </c>
      <c r="C32" s="24">
        <v>3</v>
      </c>
      <c r="D32" s="24">
        <v>1</v>
      </c>
      <c r="E32" s="55">
        <v>3</v>
      </c>
    </row>
    <row r="33" spans="1:6" s="21" customFormat="1" ht="0.75" customHeight="1" thickBot="1">
      <c r="A33" s="47"/>
      <c r="B33" s="30">
        <f t="shared" si="0"/>
        <v>0</v>
      </c>
      <c r="C33" s="30"/>
      <c r="D33" s="30"/>
      <c r="E33" s="56"/>
      <c r="F33" s="25"/>
    </row>
    <row r="34" spans="1:6" s="28" customFormat="1" ht="13.5" thickBot="1">
      <c r="A34" s="37" t="s">
        <v>8</v>
      </c>
      <c r="B34" s="135">
        <f t="shared" si="0"/>
        <v>1688</v>
      </c>
      <c r="C34" s="39">
        <f>SUM(C8:C33)</f>
        <v>304</v>
      </c>
      <c r="D34" s="39">
        <f>SUM(D8:D33)</f>
        <v>467</v>
      </c>
      <c r="E34" s="38">
        <f>SUM(E8:E33)</f>
        <v>917</v>
      </c>
      <c r="F34" s="25"/>
    </row>
    <row r="35" spans="28:29" ht="12.75">
      <c r="AB35" s="9"/>
      <c r="AC35" s="9"/>
    </row>
  </sheetData>
  <sheetProtection/>
  <mergeCells count="13">
    <mergeCell ref="P4:P5"/>
    <mergeCell ref="L4:L5"/>
    <mergeCell ref="M4:M5"/>
    <mergeCell ref="N4:N5"/>
    <mergeCell ref="O4:O5"/>
    <mergeCell ref="A3:M3"/>
    <mergeCell ref="A4:A6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984251968503937" bottom="0.69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1"/>
  <sheetViews>
    <sheetView zoomScale="90" zoomScaleNormal="90" zoomScalePageLayoutView="0" workbookViewId="0" topLeftCell="A1">
      <selection activeCell="AM28" sqref="AM28"/>
    </sheetView>
  </sheetViews>
  <sheetFormatPr defaultColWidth="9.00390625" defaultRowHeight="12.75"/>
  <cols>
    <col min="1" max="1" width="15.625" style="57" customWidth="1"/>
    <col min="2" max="2" width="10.125" style="57" customWidth="1"/>
    <col min="3" max="3" width="6.75390625" style="57" customWidth="1"/>
    <col min="4" max="4" width="8.00390625" style="57" customWidth="1"/>
    <col min="5" max="5" width="9.875" style="57" customWidth="1"/>
    <col min="6" max="6" width="9.375" style="57" customWidth="1"/>
    <col min="7" max="7" width="9.875" style="57" customWidth="1"/>
    <col min="8" max="8" width="8.75390625" style="57" customWidth="1"/>
    <col min="9" max="9" width="7.75390625" style="57" customWidth="1"/>
    <col min="10" max="10" width="8.125" style="57" customWidth="1"/>
    <col min="11" max="11" width="8.875" style="57" customWidth="1"/>
    <col min="12" max="12" width="8.125" style="57" customWidth="1"/>
    <col min="13" max="13" width="11.00390625" style="58" customWidth="1"/>
    <col min="14" max="23" width="9.125" style="57" hidden="1" customWidth="1"/>
    <col min="24" max="24" width="14.375" style="57" hidden="1" customWidth="1"/>
    <col min="25" max="25" width="15.125" style="57" hidden="1" customWidth="1"/>
    <col min="26" max="27" width="9.125" style="57" hidden="1" customWidth="1"/>
    <col min="28" max="28" width="12.125" style="57" hidden="1" customWidth="1"/>
    <col min="29" max="36" width="9.125" style="57" hidden="1" customWidth="1"/>
    <col min="37" max="37" width="12.25390625" style="57" hidden="1" customWidth="1"/>
    <col min="38" max="38" width="9.125" style="57" hidden="1" customWidth="1"/>
    <col min="39" max="16384" width="9.125" style="57" customWidth="1"/>
  </cols>
  <sheetData>
    <row r="1" s="189" customFormat="1" ht="13.5" thickBot="1">
      <c r="A1" s="189" t="s">
        <v>102</v>
      </c>
    </row>
    <row r="2" spans="1:38" ht="92.25" customHeight="1">
      <c r="A2" s="101" t="s">
        <v>2</v>
      </c>
      <c r="B2" s="102" t="s">
        <v>101</v>
      </c>
      <c r="C2" s="102" t="s">
        <v>100</v>
      </c>
      <c r="D2" s="102" t="s">
        <v>99</v>
      </c>
      <c r="E2" s="102" t="s">
        <v>93</v>
      </c>
      <c r="F2" s="102" t="s">
        <v>98</v>
      </c>
      <c r="G2" s="102" t="s">
        <v>93</v>
      </c>
      <c r="H2" s="102" t="s">
        <v>97</v>
      </c>
      <c r="I2" s="102" t="s">
        <v>96</v>
      </c>
      <c r="J2" s="102" t="s">
        <v>95</v>
      </c>
      <c r="K2" s="102" t="s">
        <v>94</v>
      </c>
      <c r="L2" s="102" t="s">
        <v>93</v>
      </c>
      <c r="M2" s="103" t="s">
        <v>92</v>
      </c>
      <c r="O2" s="190" t="s">
        <v>91</v>
      </c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38" s="87" customFormat="1" ht="12.75" hidden="1">
      <c r="A3" s="104"/>
      <c r="B3" s="99"/>
      <c r="C3" s="99"/>
      <c r="D3" s="99"/>
      <c r="E3" s="99"/>
      <c r="F3" s="99"/>
      <c r="G3" s="100"/>
      <c r="H3" s="99"/>
      <c r="I3" s="99"/>
      <c r="J3" s="99"/>
      <c r="K3" s="99"/>
      <c r="L3" s="99"/>
      <c r="M3" s="105"/>
      <c r="O3" s="184" t="s">
        <v>90</v>
      </c>
      <c r="P3" s="97"/>
      <c r="Q3" s="192" t="s">
        <v>89</v>
      </c>
      <c r="R3" s="192"/>
      <c r="S3" s="192"/>
      <c r="T3" s="192"/>
      <c r="U3" s="192"/>
      <c r="V3" s="192"/>
      <c r="W3" s="193"/>
      <c r="X3" s="184" t="s">
        <v>88</v>
      </c>
      <c r="Y3" s="184" t="s">
        <v>87</v>
      </c>
      <c r="Z3" s="184" t="s">
        <v>86</v>
      </c>
      <c r="AA3" s="194" t="s">
        <v>85</v>
      </c>
      <c r="AB3" s="195"/>
      <c r="AC3" s="196"/>
      <c r="AD3" s="184" t="s">
        <v>84</v>
      </c>
      <c r="AE3" s="186" t="s">
        <v>83</v>
      </c>
      <c r="AF3" s="187"/>
      <c r="AG3" s="187"/>
      <c r="AH3" s="187"/>
      <c r="AI3" s="188"/>
      <c r="AJ3" s="98"/>
      <c r="AK3" s="184" t="s">
        <v>82</v>
      </c>
      <c r="AL3" s="184" t="s">
        <v>81</v>
      </c>
    </row>
    <row r="4" spans="1:38" s="82" customFormat="1" ht="14.25" customHeight="1">
      <c r="A4" s="104" t="s">
        <v>62</v>
      </c>
      <c r="B4" s="68">
        <f>C4+H4</f>
        <v>1601</v>
      </c>
      <c r="C4" s="68">
        <v>118</v>
      </c>
      <c r="D4" s="68">
        <v>103</v>
      </c>
      <c r="E4" s="68">
        <v>103</v>
      </c>
      <c r="F4" s="68">
        <v>16</v>
      </c>
      <c r="G4" s="68">
        <v>16</v>
      </c>
      <c r="H4" s="68">
        <v>1483</v>
      </c>
      <c r="I4" s="68">
        <v>1241</v>
      </c>
      <c r="J4" s="68">
        <v>1201</v>
      </c>
      <c r="K4" s="68">
        <v>242</v>
      </c>
      <c r="L4" s="68">
        <v>214</v>
      </c>
      <c r="M4" s="106">
        <v>23464.98</v>
      </c>
      <c r="O4" s="191"/>
      <c r="P4" s="97"/>
      <c r="Q4" s="93" t="s">
        <v>80</v>
      </c>
      <c r="R4" s="93" t="s">
        <v>79</v>
      </c>
      <c r="S4" s="93" t="s">
        <v>78</v>
      </c>
      <c r="T4" s="93" t="s">
        <v>77</v>
      </c>
      <c r="U4" s="93" t="s">
        <v>76</v>
      </c>
      <c r="V4" s="96" t="s">
        <v>75</v>
      </c>
      <c r="W4" s="95" t="s">
        <v>74</v>
      </c>
      <c r="X4" s="185"/>
      <c r="Y4" s="185"/>
      <c r="Z4" s="185"/>
      <c r="AA4" s="197"/>
      <c r="AB4" s="198"/>
      <c r="AC4" s="199"/>
      <c r="AD4" s="185"/>
      <c r="AE4" s="93" t="s">
        <v>73</v>
      </c>
      <c r="AF4" s="93" t="s">
        <v>72</v>
      </c>
      <c r="AG4" s="93" t="s">
        <v>71</v>
      </c>
      <c r="AH4" s="94"/>
      <c r="AI4" s="93" t="s">
        <v>70</v>
      </c>
      <c r="AJ4" s="92"/>
      <c r="AK4" s="185"/>
      <c r="AL4" s="185"/>
    </row>
    <row r="5" spans="1:38" s="82" customFormat="1" ht="13.5">
      <c r="A5" s="104" t="s">
        <v>63</v>
      </c>
      <c r="B5" s="68">
        <f aca="true" t="shared" si="0" ref="B5:B28">C5+H5</f>
        <v>632</v>
      </c>
      <c r="C5" s="68">
        <v>36</v>
      </c>
      <c r="D5" s="68">
        <v>17</v>
      </c>
      <c r="E5" s="68">
        <v>16</v>
      </c>
      <c r="F5" s="68">
        <v>19</v>
      </c>
      <c r="G5" s="68">
        <v>19</v>
      </c>
      <c r="H5" s="68">
        <v>596</v>
      </c>
      <c r="I5" s="68">
        <v>590</v>
      </c>
      <c r="J5" s="68">
        <v>590</v>
      </c>
      <c r="K5" s="68">
        <v>6</v>
      </c>
      <c r="L5" s="68">
        <v>6</v>
      </c>
      <c r="M5" s="106">
        <v>12372.8</v>
      </c>
      <c r="O5" s="81"/>
      <c r="P5" s="81"/>
      <c r="Q5" s="80"/>
      <c r="R5" s="80"/>
      <c r="S5" s="80"/>
      <c r="T5" s="80"/>
      <c r="U5" s="80"/>
      <c r="V5" s="73"/>
      <c r="W5" s="91"/>
      <c r="X5" s="89"/>
      <c r="Y5" s="89"/>
      <c r="Z5" s="89"/>
      <c r="AA5" s="89"/>
      <c r="AB5" s="73">
        <v>2020</v>
      </c>
      <c r="AC5" s="73">
        <v>2019</v>
      </c>
      <c r="AD5" s="80"/>
      <c r="AE5" s="90"/>
      <c r="AF5" s="80"/>
      <c r="AG5" s="80"/>
      <c r="AH5" s="73"/>
      <c r="AI5" s="80"/>
      <c r="AJ5" s="73"/>
      <c r="AK5" s="89"/>
      <c r="AL5" s="89"/>
    </row>
    <row r="6" spans="1:38" s="82" customFormat="1" ht="13.5">
      <c r="A6" s="104" t="s">
        <v>64</v>
      </c>
      <c r="B6" s="68">
        <f t="shared" si="0"/>
        <v>2442</v>
      </c>
      <c r="C6" s="68">
        <v>342</v>
      </c>
      <c r="D6" s="68">
        <v>163</v>
      </c>
      <c r="E6" s="68">
        <v>160</v>
      </c>
      <c r="F6" s="68">
        <v>179</v>
      </c>
      <c r="G6" s="68">
        <v>131</v>
      </c>
      <c r="H6" s="68">
        <v>2100</v>
      </c>
      <c r="I6" s="68">
        <v>1818</v>
      </c>
      <c r="J6" s="68">
        <v>1401</v>
      </c>
      <c r="K6" s="68">
        <v>282</v>
      </c>
      <c r="L6" s="68">
        <v>123</v>
      </c>
      <c r="M6" s="106">
        <v>18695.268</v>
      </c>
      <c r="N6" s="82">
        <f aca="true" t="shared" si="1" ref="N6:N31">T6+U6</f>
        <v>1602</v>
      </c>
      <c r="O6" s="81" t="s">
        <v>62</v>
      </c>
      <c r="P6" s="81"/>
      <c r="Q6" s="68">
        <v>1602</v>
      </c>
      <c r="R6" s="68">
        <v>119</v>
      </c>
      <c r="S6" s="68">
        <v>1483</v>
      </c>
      <c r="T6" s="68">
        <f aca="true" t="shared" si="2" ref="T6:T31">D4+I4</f>
        <v>1344</v>
      </c>
      <c r="U6" s="80">
        <f aca="true" t="shared" si="3" ref="U6:U31">F4+K4</f>
        <v>258</v>
      </c>
      <c r="V6" s="73">
        <f aca="true" t="shared" si="4" ref="V6:V32">E4+G4+J4+L4</f>
        <v>1534</v>
      </c>
      <c r="W6" s="72">
        <f aca="true" t="shared" si="5" ref="W6:W30">V6/Q6</f>
        <v>0.9575530586766542</v>
      </c>
      <c r="X6" s="76">
        <v>15675.53</v>
      </c>
      <c r="Y6" s="85">
        <v>14314.186</v>
      </c>
      <c r="Z6" s="61">
        <v>16</v>
      </c>
      <c r="AA6" s="85">
        <v>19.782</v>
      </c>
      <c r="AB6" s="73">
        <v>130227.59100000001</v>
      </c>
      <c r="AC6" s="73">
        <v>111246.006</v>
      </c>
      <c r="AD6" s="68">
        <v>18</v>
      </c>
      <c r="AE6" s="68">
        <f aca="true" t="shared" si="6" ref="AE6:AE32">SUM(AF6:AI6)</f>
        <v>134</v>
      </c>
      <c r="AF6" s="68">
        <v>21</v>
      </c>
      <c r="AG6" s="68">
        <v>21</v>
      </c>
      <c r="AH6" s="68"/>
      <c r="AI6" s="68">
        <v>92</v>
      </c>
      <c r="AJ6" s="73"/>
      <c r="AK6" s="76">
        <v>36847.499</v>
      </c>
      <c r="AL6" s="84">
        <v>5137</v>
      </c>
    </row>
    <row r="7" spans="1:38" s="82" customFormat="1" ht="13.5">
      <c r="A7" s="104" t="s">
        <v>65</v>
      </c>
      <c r="B7" s="68">
        <f t="shared" si="0"/>
        <v>719</v>
      </c>
      <c r="C7" s="68">
        <v>192</v>
      </c>
      <c r="D7" s="68">
        <v>162</v>
      </c>
      <c r="E7" s="68">
        <v>73</v>
      </c>
      <c r="F7" s="68">
        <v>30</v>
      </c>
      <c r="G7" s="68">
        <v>10</v>
      </c>
      <c r="H7" s="68">
        <v>527</v>
      </c>
      <c r="I7" s="68">
        <v>484</v>
      </c>
      <c r="J7" s="68">
        <v>159</v>
      </c>
      <c r="K7" s="68">
        <v>43</v>
      </c>
      <c r="L7" s="68">
        <v>3</v>
      </c>
      <c r="M7" s="106">
        <v>13681.3</v>
      </c>
      <c r="N7" s="82">
        <f t="shared" si="1"/>
        <v>632</v>
      </c>
      <c r="O7" s="81" t="s">
        <v>63</v>
      </c>
      <c r="P7" s="81"/>
      <c r="Q7" s="68">
        <v>632</v>
      </c>
      <c r="R7" s="68">
        <v>36</v>
      </c>
      <c r="S7" s="68">
        <v>596</v>
      </c>
      <c r="T7" s="68">
        <f t="shared" si="2"/>
        <v>607</v>
      </c>
      <c r="U7" s="80">
        <f t="shared" si="3"/>
        <v>25</v>
      </c>
      <c r="V7" s="73">
        <f t="shared" si="4"/>
        <v>631</v>
      </c>
      <c r="W7" s="72">
        <f t="shared" si="5"/>
        <v>0.9984177215189873</v>
      </c>
      <c r="X7" s="76">
        <v>7588.17</v>
      </c>
      <c r="Y7" s="85">
        <v>7588.17</v>
      </c>
      <c r="Z7" s="61">
        <v>5</v>
      </c>
      <c r="AA7" s="85">
        <v>3.749</v>
      </c>
      <c r="AB7" s="73">
        <v>17596.36</v>
      </c>
      <c r="AC7" s="73">
        <v>15474.45</v>
      </c>
      <c r="AD7" s="68">
        <v>13</v>
      </c>
      <c r="AE7" s="68">
        <f t="shared" si="6"/>
        <v>24</v>
      </c>
      <c r="AF7" s="68">
        <v>5</v>
      </c>
      <c r="AG7" s="68">
        <v>0</v>
      </c>
      <c r="AH7" s="68"/>
      <c r="AI7" s="68">
        <v>19</v>
      </c>
      <c r="AJ7" s="73"/>
      <c r="AK7" s="76">
        <v>5504.1</v>
      </c>
      <c r="AL7" s="84">
        <v>3225.46</v>
      </c>
    </row>
    <row r="8" spans="1:38" s="82" customFormat="1" ht="13.5">
      <c r="A8" s="104" t="s">
        <v>43</v>
      </c>
      <c r="B8" s="68">
        <f t="shared" si="0"/>
        <v>1610</v>
      </c>
      <c r="C8" s="68">
        <v>138</v>
      </c>
      <c r="D8" s="68">
        <v>108</v>
      </c>
      <c r="E8" s="68">
        <v>108</v>
      </c>
      <c r="F8" s="68">
        <v>30</v>
      </c>
      <c r="G8" s="68">
        <v>29</v>
      </c>
      <c r="H8" s="68">
        <v>1472</v>
      </c>
      <c r="I8" s="68">
        <v>1417</v>
      </c>
      <c r="J8" s="68">
        <v>1404</v>
      </c>
      <c r="K8" s="68">
        <v>55</v>
      </c>
      <c r="L8" s="68">
        <v>50</v>
      </c>
      <c r="M8" s="106">
        <v>23957.59</v>
      </c>
      <c r="N8" s="82">
        <f t="shared" si="1"/>
        <v>2442</v>
      </c>
      <c r="O8" s="81" t="s">
        <v>64</v>
      </c>
      <c r="P8" s="81"/>
      <c r="Q8" s="68">
        <v>2442</v>
      </c>
      <c r="R8" s="68">
        <v>342</v>
      </c>
      <c r="S8" s="68">
        <v>2100</v>
      </c>
      <c r="T8" s="68">
        <f t="shared" si="2"/>
        <v>1981</v>
      </c>
      <c r="U8" s="80">
        <f t="shared" si="3"/>
        <v>461</v>
      </c>
      <c r="V8" s="73">
        <f t="shared" si="4"/>
        <v>1815</v>
      </c>
      <c r="W8" s="72">
        <f t="shared" si="5"/>
        <v>0.7432432432432432</v>
      </c>
      <c r="X8" s="76">
        <v>19827.3</v>
      </c>
      <c r="Y8" s="85">
        <v>19512.7</v>
      </c>
      <c r="Z8" s="61">
        <v>31</v>
      </c>
      <c r="AA8" s="85">
        <v>46.29</v>
      </c>
      <c r="AB8" s="73">
        <v>127462.36000000002</v>
      </c>
      <c r="AC8" s="73">
        <v>129385.28</v>
      </c>
      <c r="AD8" s="68">
        <v>39</v>
      </c>
      <c r="AE8" s="68">
        <f t="shared" si="6"/>
        <v>259</v>
      </c>
      <c r="AF8" s="68">
        <v>25</v>
      </c>
      <c r="AG8" s="68">
        <v>125</v>
      </c>
      <c r="AH8" s="68"/>
      <c r="AI8" s="68">
        <v>109</v>
      </c>
      <c r="AJ8" s="73"/>
      <c r="AK8" s="76">
        <v>50439.26</v>
      </c>
      <c r="AL8" s="84">
        <v>4086.2</v>
      </c>
    </row>
    <row r="9" spans="1:38" s="82" customFormat="1" ht="13.5">
      <c r="A9" s="104" t="s">
        <v>44</v>
      </c>
      <c r="B9" s="68">
        <f t="shared" si="0"/>
        <v>1077</v>
      </c>
      <c r="C9" s="68">
        <v>135</v>
      </c>
      <c r="D9" s="68">
        <v>104</v>
      </c>
      <c r="E9" s="68">
        <v>104</v>
      </c>
      <c r="F9" s="68">
        <v>31</v>
      </c>
      <c r="G9" s="68">
        <v>31</v>
      </c>
      <c r="H9" s="68">
        <v>942</v>
      </c>
      <c r="I9" s="68">
        <v>697</v>
      </c>
      <c r="J9" s="68">
        <v>697</v>
      </c>
      <c r="K9" s="68">
        <v>245</v>
      </c>
      <c r="L9" s="68">
        <v>199</v>
      </c>
      <c r="M9" s="106">
        <v>9940.1</v>
      </c>
      <c r="N9" s="82">
        <f t="shared" si="1"/>
        <v>719</v>
      </c>
      <c r="O9" s="81" t="s">
        <v>65</v>
      </c>
      <c r="P9" s="81"/>
      <c r="Q9" s="68">
        <v>1023</v>
      </c>
      <c r="R9" s="68">
        <v>252</v>
      </c>
      <c r="S9" s="68">
        <v>771</v>
      </c>
      <c r="T9" s="68">
        <f t="shared" si="2"/>
        <v>646</v>
      </c>
      <c r="U9" s="80">
        <f t="shared" si="3"/>
        <v>73</v>
      </c>
      <c r="V9" s="73">
        <f t="shared" si="4"/>
        <v>245</v>
      </c>
      <c r="W9" s="72">
        <f t="shared" si="5"/>
        <v>0.23949169110459434</v>
      </c>
      <c r="X9" s="76">
        <v>22347.6</v>
      </c>
      <c r="Y9" s="85">
        <v>21445.6</v>
      </c>
      <c r="Z9" s="61">
        <v>13</v>
      </c>
      <c r="AA9" s="85">
        <v>35.308</v>
      </c>
      <c r="AB9" s="73">
        <v>88981.3</v>
      </c>
      <c r="AC9" s="73">
        <v>77413.7</v>
      </c>
      <c r="AD9" s="68">
        <v>26</v>
      </c>
      <c r="AE9" s="68">
        <f t="shared" si="6"/>
        <v>116</v>
      </c>
      <c r="AF9" s="68">
        <v>13</v>
      </c>
      <c r="AG9" s="68">
        <v>24</v>
      </c>
      <c r="AH9" s="68"/>
      <c r="AI9" s="68">
        <v>79</v>
      </c>
      <c r="AJ9" s="73"/>
      <c r="AK9" s="76">
        <v>30716.9</v>
      </c>
      <c r="AL9" s="84">
        <v>4654.5</v>
      </c>
    </row>
    <row r="10" spans="1:38" s="82" customFormat="1" ht="13.5">
      <c r="A10" s="104" t="s">
        <v>45</v>
      </c>
      <c r="B10" s="68">
        <f t="shared" si="0"/>
        <v>516</v>
      </c>
      <c r="C10" s="68">
        <v>417</v>
      </c>
      <c r="D10" s="68">
        <v>386</v>
      </c>
      <c r="E10" s="68">
        <v>384</v>
      </c>
      <c r="F10" s="68">
        <v>31</v>
      </c>
      <c r="G10" s="68">
        <v>20</v>
      </c>
      <c r="H10" s="68">
        <v>99</v>
      </c>
      <c r="I10" s="68">
        <v>94</v>
      </c>
      <c r="J10" s="68">
        <v>68</v>
      </c>
      <c r="K10" s="68">
        <v>5</v>
      </c>
      <c r="L10" s="68">
        <v>1</v>
      </c>
      <c r="M10" s="106">
        <v>14833.2</v>
      </c>
      <c r="N10" s="82">
        <f t="shared" si="1"/>
        <v>1610</v>
      </c>
      <c r="O10" s="81" t="s">
        <v>43</v>
      </c>
      <c r="P10" s="81"/>
      <c r="Q10" s="68">
        <v>1610</v>
      </c>
      <c r="R10" s="68">
        <v>138</v>
      </c>
      <c r="S10" s="68">
        <v>1472</v>
      </c>
      <c r="T10" s="68">
        <f t="shared" si="2"/>
        <v>1525</v>
      </c>
      <c r="U10" s="80">
        <f t="shared" si="3"/>
        <v>85</v>
      </c>
      <c r="V10" s="73">
        <f t="shared" si="4"/>
        <v>1591</v>
      </c>
      <c r="W10" s="72">
        <f t="shared" si="5"/>
        <v>0.9881987577639751</v>
      </c>
      <c r="X10" s="76">
        <v>19529.76</v>
      </c>
      <c r="Y10" s="85">
        <v>19529.76</v>
      </c>
      <c r="Z10" s="61">
        <v>18</v>
      </c>
      <c r="AA10" s="85">
        <v>15.014</v>
      </c>
      <c r="AB10" s="73">
        <v>65636.6</v>
      </c>
      <c r="AC10" s="73">
        <v>60149</v>
      </c>
      <c r="AD10" s="68">
        <v>23</v>
      </c>
      <c r="AE10" s="68">
        <f t="shared" si="6"/>
        <v>82</v>
      </c>
      <c r="AF10" s="68">
        <v>6</v>
      </c>
      <c r="AG10" s="68">
        <v>21</v>
      </c>
      <c r="AH10" s="68"/>
      <c r="AI10" s="68">
        <v>55</v>
      </c>
      <c r="AJ10" s="73"/>
      <c r="AK10" s="76">
        <v>17321.3</v>
      </c>
      <c r="AL10" s="84">
        <v>3942.9</v>
      </c>
    </row>
    <row r="11" spans="1:38" s="82" customFormat="1" ht="13.5">
      <c r="A11" s="104" t="s">
        <v>67</v>
      </c>
      <c r="B11" s="68">
        <f t="shared" si="0"/>
        <v>934</v>
      </c>
      <c r="C11" s="68">
        <v>101</v>
      </c>
      <c r="D11" s="68">
        <v>72</v>
      </c>
      <c r="E11" s="68">
        <v>72</v>
      </c>
      <c r="F11" s="68">
        <v>29</v>
      </c>
      <c r="G11" s="68">
        <v>29</v>
      </c>
      <c r="H11" s="68">
        <v>833</v>
      </c>
      <c r="I11" s="68">
        <v>697</v>
      </c>
      <c r="J11" s="68">
        <v>692</v>
      </c>
      <c r="K11" s="68">
        <v>146</v>
      </c>
      <c r="L11" s="68">
        <v>141</v>
      </c>
      <c r="M11" s="106">
        <v>15066.3</v>
      </c>
      <c r="N11" s="82">
        <f t="shared" si="1"/>
        <v>1077</v>
      </c>
      <c r="O11" s="81" t="s">
        <v>44</v>
      </c>
      <c r="P11" s="81"/>
      <c r="Q11" s="68">
        <v>1077</v>
      </c>
      <c r="R11" s="68">
        <v>135</v>
      </c>
      <c r="S11" s="68">
        <v>942</v>
      </c>
      <c r="T11" s="68">
        <f t="shared" si="2"/>
        <v>801</v>
      </c>
      <c r="U11" s="80">
        <f t="shared" si="3"/>
        <v>276</v>
      </c>
      <c r="V11" s="73">
        <f t="shared" si="4"/>
        <v>1031</v>
      </c>
      <c r="W11" s="72">
        <f t="shared" si="5"/>
        <v>0.957288765088208</v>
      </c>
      <c r="X11" s="76">
        <v>5997.9</v>
      </c>
      <c r="Y11" s="85">
        <v>10035.5</v>
      </c>
      <c r="Z11" s="61">
        <v>62</v>
      </c>
      <c r="AA11" s="85">
        <v>16.229</v>
      </c>
      <c r="AB11" s="73">
        <v>221741.5</v>
      </c>
      <c r="AC11" s="73">
        <v>148776.9</v>
      </c>
      <c r="AD11" s="68">
        <v>37</v>
      </c>
      <c r="AE11" s="68">
        <f t="shared" si="6"/>
        <v>85</v>
      </c>
      <c r="AF11" s="68">
        <v>6</v>
      </c>
      <c r="AG11" s="68">
        <v>44</v>
      </c>
      <c r="AH11" s="68"/>
      <c r="AI11" s="68">
        <v>35</v>
      </c>
      <c r="AJ11" s="73"/>
      <c r="AK11" s="76">
        <v>58339.3</v>
      </c>
      <c r="AL11" s="84">
        <v>10068.53</v>
      </c>
    </row>
    <row r="12" spans="1:38" s="82" customFormat="1" ht="13.5">
      <c r="A12" s="104" t="s">
        <v>46</v>
      </c>
      <c r="B12" s="68">
        <f t="shared" si="0"/>
        <v>1340</v>
      </c>
      <c r="C12" s="68">
        <v>159</v>
      </c>
      <c r="D12" s="68">
        <v>97</v>
      </c>
      <c r="E12" s="68">
        <v>36</v>
      </c>
      <c r="F12" s="68">
        <v>62</v>
      </c>
      <c r="G12" s="68">
        <v>22</v>
      </c>
      <c r="H12" s="68">
        <v>1181</v>
      </c>
      <c r="I12" s="68">
        <v>998</v>
      </c>
      <c r="J12" s="68">
        <v>160</v>
      </c>
      <c r="K12" s="68">
        <v>183</v>
      </c>
      <c r="L12" s="68">
        <v>31</v>
      </c>
      <c r="M12" s="106">
        <v>13472.4</v>
      </c>
      <c r="N12" s="82">
        <f t="shared" si="1"/>
        <v>516</v>
      </c>
      <c r="O12" s="81" t="s">
        <v>45</v>
      </c>
      <c r="P12" s="81"/>
      <c r="Q12" s="68">
        <v>1127</v>
      </c>
      <c r="R12" s="68">
        <v>161</v>
      </c>
      <c r="S12" s="68">
        <v>966</v>
      </c>
      <c r="T12" s="68">
        <f t="shared" si="2"/>
        <v>480</v>
      </c>
      <c r="U12" s="80">
        <f t="shared" si="3"/>
        <v>36</v>
      </c>
      <c r="V12" s="73">
        <f t="shared" si="4"/>
        <v>473</v>
      </c>
      <c r="W12" s="72">
        <f t="shared" si="5"/>
        <v>0.419698314108252</v>
      </c>
      <c r="X12" s="76">
        <v>18977.82</v>
      </c>
      <c r="Y12" s="85">
        <v>17989.62</v>
      </c>
      <c r="Z12" s="61">
        <v>15</v>
      </c>
      <c r="AA12" s="85">
        <v>20.1</v>
      </c>
      <c r="AB12" s="73">
        <v>99684.86</v>
      </c>
      <c r="AC12" s="73">
        <v>75968.97</v>
      </c>
      <c r="AD12" s="68">
        <v>97</v>
      </c>
      <c r="AE12" s="68">
        <f t="shared" si="6"/>
        <v>162</v>
      </c>
      <c r="AF12" s="68">
        <v>22</v>
      </c>
      <c r="AG12" s="68">
        <v>48</v>
      </c>
      <c r="AH12" s="68"/>
      <c r="AI12" s="68">
        <v>92</v>
      </c>
      <c r="AJ12" s="73"/>
      <c r="AK12" s="76">
        <v>38128.93</v>
      </c>
      <c r="AL12" s="84">
        <v>5437</v>
      </c>
    </row>
    <row r="13" spans="1:38" s="82" customFormat="1" ht="13.5">
      <c r="A13" s="104" t="s">
        <v>47</v>
      </c>
      <c r="B13" s="68">
        <f t="shared" si="0"/>
        <v>1586</v>
      </c>
      <c r="C13" s="68">
        <v>152</v>
      </c>
      <c r="D13" s="68">
        <v>109</v>
      </c>
      <c r="E13" s="68">
        <v>102</v>
      </c>
      <c r="F13" s="68">
        <v>43</v>
      </c>
      <c r="G13" s="68">
        <v>26</v>
      </c>
      <c r="H13" s="68">
        <v>1434</v>
      </c>
      <c r="I13" s="68">
        <v>1192</v>
      </c>
      <c r="J13" s="68">
        <v>927</v>
      </c>
      <c r="K13" s="68">
        <v>242</v>
      </c>
      <c r="L13" s="68">
        <v>79</v>
      </c>
      <c r="M13" s="106">
        <v>14064.8</v>
      </c>
      <c r="N13" s="82">
        <f t="shared" si="1"/>
        <v>944</v>
      </c>
      <c r="O13" s="81" t="s">
        <v>67</v>
      </c>
      <c r="P13" s="81"/>
      <c r="Q13" s="68">
        <v>943</v>
      </c>
      <c r="R13" s="68">
        <v>101</v>
      </c>
      <c r="S13" s="68">
        <v>833</v>
      </c>
      <c r="T13" s="68">
        <f t="shared" si="2"/>
        <v>769</v>
      </c>
      <c r="U13" s="80">
        <f t="shared" si="3"/>
        <v>175</v>
      </c>
      <c r="V13" s="73">
        <f t="shared" si="4"/>
        <v>934</v>
      </c>
      <c r="W13" s="72">
        <f t="shared" si="5"/>
        <v>0.9904559915164369</v>
      </c>
      <c r="X13" s="76">
        <v>10665.2</v>
      </c>
      <c r="Y13" s="85">
        <v>10644.5</v>
      </c>
      <c r="Z13" s="61">
        <v>20</v>
      </c>
      <c r="AA13" s="85">
        <v>10.452</v>
      </c>
      <c r="AB13" s="73">
        <v>99834</v>
      </c>
      <c r="AC13" s="73">
        <v>86317.5</v>
      </c>
      <c r="AD13" s="68">
        <v>14</v>
      </c>
      <c r="AE13" s="68">
        <f t="shared" si="6"/>
        <v>51</v>
      </c>
      <c r="AF13" s="68">
        <v>13</v>
      </c>
      <c r="AG13" s="68">
        <v>10</v>
      </c>
      <c r="AH13" s="68"/>
      <c r="AI13" s="68">
        <v>28</v>
      </c>
      <c r="AJ13" s="73"/>
      <c r="AK13" s="76">
        <v>23997.1</v>
      </c>
      <c r="AL13" s="84">
        <v>7686.5</v>
      </c>
    </row>
    <row r="14" spans="1:38" s="82" customFormat="1" ht="13.5" hidden="1">
      <c r="A14" s="104" t="s">
        <v>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06"/>
      <c r="N14" s="82">
        <f t="shared" si="1"/>
        <v>1340</v>
      </c>
      <c r="O14" s="81" t="s">
        <v>46</v>
      </c>
      <c r="P14" s="81"/>
      <c r="Q14" s="68">
        <v>1340</v>
      </c>
      <c r="R14" s="68">
        <v>159</v>
      </c>
      <c r="S14" s="68">
        <v>1181</v>
      </c>
      <c r="T14" s="68">
        <f t="shared" si="2"/>
        <v>1095</v>
      </c>
      <c r="U14" s="80">
        <f t="shared" si="3"/>
        <v>245</v>
      </c>
      <c r="V14" s="73">
        <f t="shared" si="4"/>
        <v>249</v>
      </c>
      <c r="W14" s="72">
        <f t="shared" si="5"/>
        <v>0.18582089552238806</v>
      </c>
      <c r="X14" s="76">
        <v>12813.3</v>
      </c>
      <c r="Y14" s="85">
        <v>12337.2</v>
      </c>
      <c r="Z14" s="61">
        <v>55</v>
      </c>
      <c r="AA14" s="85">
        <v>23.9</v>
      </c>
      <c r="AB14" s="73">
        <v>84823.6</v>
      </c>
      <c r="AC14" s="73">
        <v>114108.1</v>
      </c>
      <c r="AD14" s="68">
        <v>39</v>
      </c>
      <c r="AE14" s="68">
        <f t="shared" si="6"/>
        <v>93</v>
      </c>
      <c r="AF14" s="68">
        <v>26</v>
      </c>
      <c r="AG14" s="68">
        <v>26</v>
      </c>
      <c r="AH14" s="68"/>
      <c r="AI14" s="68">
        <v>41</v>
      </c>
      <c r="AJ14" s="73"/>
      <c r="AK14" s="76">
        <v>26909.5</v>
      </c>
      <c r="AL14" s="84">
        <v>6564</v>
      </c>
    </row>
    <row r="15" spans="1:38" s="82" customFormat="1" ht="13.5">
      <c r="A15" s="104" t="s">
        <v>49</v>
      </c>
      <c r="B15" s="68">
        <f t="shared" si="0"/>
        <v>1904</v>
      </c>
      <c r="C15" s="68">
        <v>174</v>
      </c>
      <c r="D15" s="68">
        <v>121</v>
      </c>
      <c r="E15" s="68">
        <v>118</v>
      </c>
      <c r="F15" s="68">
        <v>53</v>
      </c>
      <c r="G15" s="68">
        <v>46</v>
      </c>
      <c r="H15" s="68">
        <v>1730</v>
      </c>
      <c r="I15" s="68">
        <v>1549</v>
      </c>
      <c r="J15" s="68">
        <v>1549</v>
      </c>
      <c r="K15" s="68">
        <v>181</v>
      </c>
      <c r="L15" s="68">
        <v>162</v>
      </c>
      <c r="M15" s="106">
        <v>41115.21</v>
      </c>
      <c r="N15" s="82">
        <f t="shared" si="1"/>
        <v>1586</v>
      </c>
      <c r="O15" s="81" t="s">
        <v>47</v>
      </c>
      <c r="P15" s="81"/>
      <c r="Q15" s="68">
        <v>1586</v>
      </c>
      <c r="R15" s="68">
        <v>152</v>
      </c>
      <c r="S15" s="68">
        <v>1434</v>
      </c>
      <c r="T15" s="68">
        <f t="shared" si="2"/>
        <v>1301</v>
      </c>
      <c r="U15" s="80">
        <f t="shared" si="3"/>
        <v>285</v>
      </c>
      <c r="V15" s="73">
        <f t="shared" si="4"/>
        <v>1134</v>
      </c>
      <c r="W15" s="72">
        <f t="shared" si="5"/>
        <v>0.7150063051702396</v>
      </c>
      <c r="X15" s="76">
        <v>7725.3</v>
      </c>
      <c r="Y15" s="85">
        <v>7593.8</v>
      </c>
      <c r="Z15" s="61">
        <v>8</v>
      </c>
      <c r="AA15" s="85">
        <v>17.94</v>
      </c>
      <c r="AB15" s="73">
        <v>93038.3</v>
      </c>
      <c r="AC15" s="73">
        <v>74167.5</v>
      </c>
      <c r="AD15" s="68">
        <v>6</v>
      </c>
      <c r="AE15" s="68">
        <f t="shared" si="6"/>
        <v>77</v>
      </c>
      <c r="AF15" s="68">
        <v>14</v>
      </c>
      <c r="AG15" s="68">
        <v>22</v>
      </c>
      <c r="AH15" s="68"/>
      <c r="AI15" s="68">
        <v>41</v>
      </c>
      <c r="AJ15" s="73"/>
      <c r="AK15" s="76">
        <v>29748.8</v>
      </c>
      <c r="AL15" s="84">
        <v>9347.7</v>
      </c>
    </row>
    <row r="16" spans="1:38" s="82" customFormat="1" ht="13.5">
      <c r="A16" s="104" t="s">
        <v>50</v>
      </c>
      <c r="B16" s="68">
        <v>1041</v>
      </c>
      <c r="C16" s="68">
        <v>93</v>
      </c>
      <c r="D16" s="68">
        <v>70</v>
      </c>
      <c r="E16" s="68">
        <v>70</v>
      </c>
      <c r="F16" s="68">
        <v>23</v>
      </c>
      <c r="G16" s="68">
        <v>23</v>
      </c>
      <c r="H16" s="68">
        <v>948</v>
      </c>
      <c r="I16" s="68">
        <v>878</v>
      </c>
      <c r="J16" s="68">
        <v>841</v>
      </c>
      <c r="K16" s="68">
        <v>70</v>
      </c>
      <c r="L16" s="68">
        <v>50</v>
      </c>
      <c r="M16" s="106">
        <v>40341</v>
      </c>
      <c r="N16" s="82">
        <f t="shared" si="1"/>
        <v>0</v>
      </c>
      <c r="O16" s="81" t="s">
        <v>48</v>
      </c>
      <c r="P16" s="81"/>
      <c r="Q16" s="68">
        <v>801</v>
      </c>
      <c r="R16" s="68">
        <v>152</v>
      </c>
      <c r="S16" s="68">
        <v>649</v>
      </c>
      <c r="T16" s="68">
        <f t="shared" si="2"/>
        <v>0</v>
      </c>
      <c r="U16" s="80">
        <f t="shared" si="3"/>
        <v>0</v>
      </c>
      <c r="V16" s="73">
        <f t="shared" si="4"/>
        <v>0</v>
      </c>
      <c r="W16" s="72">
        <f t="shared" si="5"/>
        <v>0</v>
      </c>
      <c r="X16" s="76">
        <v>6565.2</v>
      </c>
      <c r="Y16" s="85">
        <v>6552.5</v>
      </c>
      <c r="Z16" s="61">
        <v>13</v>
      </c>
      <c r="AA16" s="85">
        <v>11.346</v>
      </c>
      <c r="AB16" s="73">
        <v>4027.438</v>
      </c>
      <c r="AC16" s="73">
        <v>4580.9</v>
      </c>
      <c r="AD16" s="68">
        <v>16</v>
      </c>
      <c r="AE16" s="68">
        <f t="shared" si="6"/>
        <v>59</v>
      </c>
      <c r="AF16" s="68">
        <v>7</v>
      </c>
      <c r="AG16" s="68">
        <v>37</v>
      </c>
      <c r="AH16" s="68"/>
      <c r="AI16" s="68">
        <v>15</v>
      </c>
      <c r="AJ16" s="73"/>
      <c r="AK16" s="76">
        <v>1517.419</v>
      </c>
      <c r="AL16" s="84">
        <v>4986.62</v>
      </c>
    </row>
    <row r="17" spans="1:38" s="82" customFormat="1" ht="13.5">
      <c r="A17" s="104" t="s">
        <v>51</v>
      </c>
      <c r="B17" s="68">
        <f t="shared" si="0"/>
        <v>1521</v>
      </c>
      <c r="C17" s="68">
        <v>137</v>
      </c>
      <c r="D17" s="68">
        <v>114</v>
      </c>
      <c r="E17" s="68">
        <v>105</v>
      </c>
      <c r="F17" s="68">
        <v>23</v>
      </c>
      <c r="G17" s="68">
        <v>19</v>
      </c>
      <c r="H17" s="68">
        <v>1384</v>
      </c>
      <c r="I17" s="68">
        <v>1332</v>
      </c>
      <c r="J17" s="68">
        <v>1236</v>
      </c>
      <c r="K17" s="68">
        <v>52</v>
      </c>
      <c r="L17" s="68">
        <v>45</v>
      </c>
      <c r="M17" s="106">
        <v>78182.801</v>
      </c>
      <c r="N17" s="82">
        <f t="shared" si="1"/>
        <v>1904</v>
      </c>
      <c r="O17" s="81" t="s">
        <v>49</v>
      </c>
      <c r="P17" s="81"/>
      <c r="Q17" s="68">
        <v>1870</v>
      </c>
      <c r="R17" s="68">
        <v>156</v>
      </c>
      <c r="S17" s="68">
        <v>1714</v>
      </c>
      <c r="T17" s="68">
        <f t="shared" si="2"/>
        <v>1670</v>
      </c>
      <c r="U17" s="80">
        <f t="shared" si="3"/>
        <v>234</v>
      </c>
      <c r="V17" s="73">
        <f t="shared" si="4"/>
        <v>1875</v>
      </c>
      <c r="W17" s="72">
        <f t="shared" si="5"/>
        <v>1.0026737967914439</v>
      </c>
      <c r="X17" s="76">
        <v>15428.18</v>
      </c>
      <c r="Y17" s="85">
        <v>15365.18</v>
      </c>
      <c r="Z17" s="61">
        <v>35</v>
      </c>
      <c r="AA17" s="85">
        <v>36.327</v>
      </c>
      <c r="AB17" s="73">
        <v>75160.53</v>
      </c>
      <c r="AC17" s="73">
        <v>70447.45999999999</v>
      </c>
      <c r="AD17" s="68">
        <v>34</v>
      </c>
      <c r="AE17" s="68">
        <f t="shared" si="6"/>
        <v>106</v>
      </c>
      <c r="AF17" s="68">
        <v>24</v>
      </c>
      <c r="AG17" s="68">
        <v>37</v>
      </c>
      <c r="AH17" s="68"/>
      <c r="AI17" s="68">
        <v>45</v>
      </c>
      <c r="AJ17" s="73"/>
      <c r="AK17" s="76">
        <v>16594.5</v>
      </c>
      <c r="AL17" s="84">
        <v>8500</v>
      </c>
    </row>
    <row r="18" spans="1:38" s="82" customFormat="1" ht="13.5">
      <c r="A18" s="104" t="s">
        <v>52</v>
      </c>
      <c r="B18" s="68">
        <f t="shared" si="0"/>
        <v>1597</v>
      </c>
      <c r="C18" s="68">
        <v>173</v>
      </c>
      <c r="D18" s="68">
        <v>110</v>
      </c>
      <c r="E18" s="68">
        <v>75</v>
      </c>
      <c r="F18" s="68">
        <v>63</v>
      </c>
      <c r="G18" s="68">
        <v>27</v>
      </c>
      <c r="H18" s="68">
        <v>1424</v>
      </c>
      <c r="I18" s="68">
        <v>1236</v>
      </c>
      <c r="J18" s="68">
        <v>1000</v>
      </c>
      <c r="K18" s="68">
        <v>188</v>
      </c>
      <c r="L18" s="68">
        <v>150</v>
      </c>
      <c r="M18" s="106">
        <v>40313.14</v>
      </c>
      <c r="N18" s="82">
        <f t="shared" si="1"/>
        <v>1041</v>
      </c>
      <c r="O18" s="81" t="s">
        <v>50</v>
      </c>
      <c r="P18" s="81"/>
      <c r="Q18" s="68">
        <v>1037</v>
      </c>
      <c r="R18" s="68">
        <v>90</v>
      </c>
      <c r="S18" s="68">
        <v>947</v>
      </c>
      <c r="T18" s="68">
        <f t="shared" si="2"/>
        <v>948</v>
      </c>
      <c r="U18" s="80">
        <f t="shared" si="3"/>
        <v>93</v>
      </c>
      <c r="V18" s="73">
        <f t="shared" si="4"/>
        <v>984</v>
      </c>
      <c r="W18" s="72">
        <f t="shared" si="5"/>
        <v>0.9488910318225651</v>
      </c>
      <c r="X18" s="76">
        <v>32861.1</v>
      </c>
      <c r="Y18" s="85">
        <v>32861.1</v>
      </c>
      <c r="Z18" s="61">
        <v>8</v>
      </c>
      <c r="AA18" s="85">
        <v>17.018</v>
      </c>
      <c r="AB18" s="73">
        <v>99510.90000000001</v>
      </c>
      <c r="AC18" s="73">
        <v>92852.8</v>
      </c>
      <c r="AD18" s="68">
        <v>25</v>
      </c>
      <c r="AE18" s="68">
        <f t="shared" si="6"/>
        <v>98</v>
      </c>
      <c r="AF18" s="68">
        <v>6</v>
      </c>
      <c r="AG18" s="68">
        <v>82</v>
      </c>
      <c r="AH18" s="68"/>
      <c r="AI18" s="68">
        <v>10</v>
      </c>
      <c r="AJ18" s="73"/>
      <c r="AK18" s="76">
        <v>33330.3</v>
      </c>
      <c r="AL18" s="84">
        <v>5696</v>
      </c>
    </row>
    <row r="19" spans="1:38" s="82" customFormat="1" ht="13.5">
      <c r="A19" s="104" t="s">
        <v>53</v>
      </c>
      <c r="B19" s="68">
        <f t="shared" si="0"/>
        <v>1071</v>
      </c>
      <c r="C19" s="68">
        <v>79</v>
      </c>
      <c r="D19" s="68">
        <v>46</v>
      </c>
      <c r="E19" s="68">
        <v>45</v>
      </c>
      <c r="F19" s="68">
        <v>33</v>
      </c>
      <c r="G19" s="68">
        <v>30</v>
      </c>
      <c r="H19" s="68">
        <v>992</v>
      </c>
      <c r="I19" s="68">
        <v>892</v>
      </c>
      <c r="J19" s="68">
        <v>887</v>
      </c>
      <c r="K19" s="68">
        <v>100</v>
      </c>
      <c r="L19" s="68">
        <v>98</v>
      </c>
      <c r="M19" s="106">
        <v>31795.1</v>
      </c>
      <c r="N19" s="82">
        <f t="shared" si="1"/>
        <v>1521</v>
      </c>
      <c r="O19" s="81" t="s">
        <v>51</v>
      </c>
      <c r="P19" s="81"/>
      <c r="Q19" s="68">
        <v>1521</v>
      </c>
      <c r="R19" s="68">
        <v>137</v>
      </c>
      <c r="S19" s="68">
        <v>1384</v>
      </c>
      <c r="T19" s="68">
        <f t="shared" si="2"/>
        <v>1446</v>
      </c>
      <c r="U19" s="80">
        <f t="shared" si="3"/>
        <v>75</v>
      </c>
      <c r="V19" s="73">
        <f t="shared" si="4"/>
        <v>1405</v>
      </c>
      <c r="W19" s="72">
        <f t="shared" si="5"/>
        <v>0.9237343852728468</v>
      </c>
      <c r="X19" s="76">
        <v>37814.996</v>
      </c>
      <c r="Y19" s="85">
        <v>36814.996</v>
      </c>
      <c r="Z19" s="61">
        <v>15</v>
      </c>
      <c r="AA19" s="85">
        <v>29.984</v>
      </c>
      <c r="AB19" s="73">
        <v>46629.78</v>
      </c>
      <c r="AC19" s="73">
        <v>48321.130000000005</v>
      </c>
      <c r="AD19" s="68">
        <v>16</v>
      </c>
      <c r="AE19" s="68">
        <f t="shared" si="6"/>
        <v>144</v>
      </c>
      <c r="AF19" s="88">
        <v>13</v>
      </c>
      <c r="AG19" s="88">
        <v>102</v>
      </c>
      <c r="AH19" s="68"/>
      <c r="AI19" s="68">
        <v>29</v>
      </c>
      <c r="AJ19" s="73"/>
      <c r="AK19" s="76">
        <v>19535.48</v>
      </c>
      <c r="AL19" s="84">
        <v>7063</v>
      </c>
    </row>
    <row r="20" spans="1:38" s="82" customFormat="1" ht="13.5">
      <c r="A20" s="104" t="s">
        <v>54</v>
      </c>
      <c r="B20" s="68">
        <f t="shared" si="0"/>
        <v>1975</v>
      </c>
      <c r="C20" s="68">
        <v>184</v>
      </c>
      <c r="D20" s="68">
        <v>154</v>
      </c>
      <c r="E20" s="68">
        <v>148</v>
      </c>
      <c r="F20" s="68">
        <v>30</v>
      </c>
      <c r="G20" s="68">
        <v>18</v>
      </c>
      <c r="H20" s="68">
        <v>1791</v>
      </c>
      <c r="I20" s="68">
        <v>1685</v>
      </c>
      <c r="J20" s="68">
        <v>1510</v>
      </c>
      <c r="K20" s="68">
        <v>106</v>
      </c>
      <c r="L20" s="68">
        <v>50</v>
      </c>
      <c r="M20" s="106">
        <v>22400.6</v>
      </c>
      <c r="N20" s="82">
        <f t="shared" si="1"/>
        <v>1597</v>
      </c>
      <c r="O20" s="81" t="s">
        <v>52</v>
      </c>
      <c r="P20" s="81"/>
      <c r="Q20" s="68">
        <v>1597</v>
      </c>
      <c r="R20" s="68">
        <v>173</v>
      </c>
      <c r="S20" s="68">
        <v>1424</v>
      </c>
      <c r="T20" s="68">
        <f t="shared" si="2"/>
        <v>1346</v>
      </c>
      <c r="U20" s="80">
        <f t="shared" si="3"/>
        <v>251</v>
      </c>
      <c r="V20" s="73">
        <f t="shared" si="4"/>
        <v>1252</v>
      </c>
      <c r="W20" s="72">
        <f t="shared" si="5"/>
        <v>0.7839699436443331</v>
      </c>
      <c r="X20" s="76">
        <v>7285.45</v>
      </c>
      <c r="Y20" s="85">
        <v>7285.45</v>
      </c>
      <c r="Z20" s="61">
        <v>20</v>
      </c>
      <c r="AA20" s="85">
        <v>14.349</v>
      </c>
      <c r="AB20" s="73">
        <v>69899.08</v>
      </c>
      <c r="AC20" s="73">
        <v>108195.70999999999</v>
      </c>
      <c r="AD20" s="68">
        <v>12</v>
      </c>
      <c r="AE20" s="68">
        <f t="shared" si="6"/>
        <v>70</v>
      </c>
      <c r="AF20" s="68">
        <v>12</v>
      </c>
      <c r="AG20" s="68">
        <v>14</v>
      </c>
      <c r="AH20" s="68"/>
      <c r="AI20" s="68">
        <v>44</v>
      </c>
      <c r="AJ20" s="73"/>
      <c r="AK20" s="76">
        <v>20363.68</v>
      </c>
      <c r="AL20" s="84">
        <v>6320.7</v>
      </c>
    </row>
    <row r="21" spans="1:38" s="82" customFormat="1" ht="13.5">
      <c r="A21" s="104" t="s">
        <v>55</v>
      </c>
      <c r="B21" s="68">
        <f t="shared" si="0"/>
        <v>1116</v>
      </c>
      <c r="C21" s="68">
        <v>147</v>
      </c>
      <c r="D21" s="68">
        <v>123</v>
      </c>
      <c r="E21" s="68">
        <v>123</v>
      </c>
      <c r="F21" s="68">
        <v>24</v>
      </c>
      <c r="G21" s="68">
        <v>22</v>
      </c>
      <c r="H21" s="68">
        <v>969</v>
      </c>
      <c r="I21" s="68">
        <v>914</v>
      </c>
      <c r="J21" s="68">
        <v>914</v>
      </c>
      <c r="K21" s="68">
        <v>51</v>
      </c>
      <c r="L21" s="68">
        <v>51</v>
      </c>
      <c r="M21" s="106">
        <v>18506.7</v>
      </c>
      <c r="N21" s="82">
        <f t="shared" si="1"/>
        <v>1071</v>
      </c>
      <c r="O21" s="81" t="s">
        <v>53</v>
      </c>
      <c r="P21" s="81"/>
      <c r="Q21" s="68">
        <v>1071</v>
      </c>
      <c r="R21" s="68">
        <v>79</v>
      </c>
      <c r="S21" s="68">
        <v>992</v>
      </c>
      <c r="T21" s="68">
        <f t="shared" si="2"/>
        <v>938</v>
      </c>
      <c r="U21" s="80">
        <f t="shared" si="3"/>
        <v>133</v>
      </c>
      <c r="V21" s="73">
        <f t="shared" si="4"/>
        <v>1060</v>
      </c>
      <c r="W21" s="72">
        <f t="shared" si="5"/>
        <v>0.9897292250233427</v>
      </c>
      <c r="X21" s="76">
        <v>14625.8</v>
      </c>
      <c r="Y21" s="85">
        <v>14153.7</v>
      </c>
      <c r="Z21" s="61">
        <v>24</v>
      </c>
      <c r="AA21" s="85">
        <v>14.494</v>
      </c>
      <c r="AB21" s="73">
        <v>103617.7</v>
      </c>
      <c r="AC21" s="73">
        <v>115743.1</v>
      </c>
      <c r="AD21" s="68">
        <v>24</v>
      </c>
      <c r="AE21" s="68">
        <f t="shared" si="6"/>
        <v>54</v>
      </c>
      <c r="AF21" s="68">
        <v>7</v>
      </c>
      <c r="AG21" s="68">
        <v>7</v>
      </c>
      <c r="AH21" s="68"/>
      <c r="AI21" s="68">
        <v>40</v>
      </c>
      <c r="AJ21" s="73"/>
      <c r="AK21" s="76">
        <v>29750.5</v>
      </c>
      <c r="AL21" s="84">
        <v>5762</v>
      </c>
    </row>
    <row r="22" spans="1:38" s="82" customFormat="1" ht="13.5">
      <c r="A22" s="104" t="s">
        <v>56</v>
      </c>
      <c r="B22" s="68">
        <f t="shared" si="0"/>
        <v>2163</v>
      </c>
      <c r="C22" s="68">
        <v>394</v>
      </c>
      <c r="D22" s="68">
        <v>314</v>
      </c>
      <c r="E22" s="68">
        <v>274</v>
      </c>
      <c r="F22" s="68">
        <v>80</v>
      </c>
      <c r="G22" s="68">
        <v>57</v>
      </c>
      <c r="H22" s="68">
        <v>1769</v>
      </c>
      <c r="I22" s="68">
        <v>1607</v>
      </c>
      <c r="J22" s="68">
        <v>1286</v>
      </c>
      <c r="K22" s="68">
        <v>162</v>
      </c>
      <c r="L22" s="68">
        <v>65</v>
      </c>
      <c r="M22" s="106">
        <v>28492.81</v>
      </c>
      <c r="N22" s="82">
        <f t="shared" si="1"/>
        <v>1975</v>
      </c>
      <c r="O22" s="81" t="s">
        <v>54</v>
      </c>
      <c r="P22" s="81"/>
      <c r="Q22" s="68">
        <v>1975</v>
      </c>
      <c r="R22" s="68">
        <v>184</v>
      </c>
      <c r="S22" s="68">
        <v>1791</v>
      </c>
      <c r="T22" s="68">
        <f t="shared" si="2"/>
        <v>1839</v>
      </c>
      <c r="U22" s="80">
        <f t="shared" si="3"/>
        <v>136</v>
      </c>
      <c r="V22" s="73">
        <f t="shared" si="4"/>
        <v>1726</v>
      </c>
      <c r="W22" s="72">
        <f t="shared" si="5"/>
        <v>0.8739240506329113</v>
      </c>
      <c r="X22" s="76">
        <v>14215.78</v>
      </c>
      <c r="Y22" s="85">
        <v>14215.78</v>
      </c>
      <c r="Z22" s="61">
        <v>8</v>
      </c>
      <c r="AA22" s="85">
        <v>16.24</v>
      </c>
      <c r="AB22" s="73">
        <v>103589.2</v>
      </c>
      <c r="AC22" s="73">
        <v>82830.3</v>
      </c>
      <c r="AD22" s="68">
        <v>54</v>
      </c>
      <c r="AE22" s="68">
        <f t="shared" si="6"/>
        <v>99</v>
      </c>
      <c r="AF22" s="68">
        <v>8</v>
      </c>
      <c r="AG22" s="68">
        <v>42</v>
      </c>
      <c r="AH22" s="68"/>
      <c r="AI22" s="68">
        <v>49</v>
      </c>
      <c r="AJ22" s="73"/>
      <c r="AK22" s="76">
        <v>31724.2</v>
      </c>
      <c r="AL22" s="84">
        <v>5500</v>
      </c>
    </row>
    <row r="23" spans="1:38" s="82" customFormat="1" ht="13.5">
      <c r="A23" s="104" t="s">
        <v>57</v>
      </c>
      <c r="B23" s="68">
        <f t="shared" si="0"/>
        <v>720</v>
      </c>
      <c r="C23" s="68">
        <v>95</v>
      </c>
      <c r="D23" s="68">
        <v>69</v>
      </c>
      <c r="E23" s="68">
        <v>65</v>
      </c>
      <c r="F23" s="68">
        <v>26</v>
      </c>
      <c r="G23" s="68">
        <v>24</v>
      </c>
      <c r="H23" s="68">
        <v>625</v>
      </c>
      <c r="I23" s="68">
        <v>561</v>
      </c>
      <c r="J23" s="68">
        <v>538</v>
      </c>
      <c r="K23" s="68">
        <v>64</v>
      </c>
      <c r="L23" s="68">
        <v>57</v>
      </c>
      <c r="M23" s="106">
        <v>2433.1</v>
      </c>
      <c r="N23" s="82">
        <f t="shared" si="1"/>
        <v>1112</v>
      </c>
      <c r="O23" s="81" t="s">
        <v>55</v>
      </c>
      <c r="P23" s="81"/>
      <c r="Q23" s="68">
        <v>1116</v>
      </c>
      <c r="R23" s="68">
        <v>147</v>
      </c>
      <c r="S23" s="68">
        <v>969</v>
      </c>
      <c r="T23" s="68">
        <f t="shared" si="2"/>
        <v>1037</v>
      </c>
      <c r="U23" s="80">
        <f t="shared" si="3"/>
        <v>75</v>
      </c>
      <c r="V23" s="73">
        <f t="shared" si="4"/>
        <v>1110</v>
      </c>
      <c r="W23" s="72">
        <f t="shared" si="5"/>
        <v>0.9946236559139785</v>
      </c>
      <c r="X23" s="76">
        <v>7343.3</v>
      </c>
      <c r="Y23" s="85">
        <v>7343.3</v>
      </c>
      <c r="Z23" s="61">
        <v>23</v>
      </c>
      <c r="AA23" s="85">
        <v>15.829</v>
      </c>
      <c r="AB23" s="73">
        <v>108714</v>
      </c>
      <c r="AC23" s="73">
        <v>113936.3</v>
      </c>
      <c r="AD23" s="68">
        <v>25</v>
      </c>
      <c r="AE23" s="68">
        <f t="shared" si="6"/>
        <v>86</v>
      </c>
      <c r="AF23" s="68">
        <v>11</v>
      </c>
      <c r="AG23" s="68">
        <v>7</v>
      </c>
      <c r="AH23" s="68"/>
      <c r="AI23" s="68">
        <v>68</v>
      </c>
      <c r="AJ23" s="73"/>
      <c r="AK23" s="76">
        <v>32510.8</v>
      </c>
      <c r="AL23" s="84">
        <v>9100</v>
      </c>
    </row>
    <row r="24" spans="1:38" s="82" customFormat="1" ht="13.5">
      <c r="A24" s="104" t="s">
        <v>66</v>
      </c>
      <c r="B24" s="68">
        <f t="shared" si="0"/>
        <v>1685</v>
      </c>
      <c r="C24" s="68">
        <v>126</v>
      </c>
      <c r="D24" s="68">
        <v>84</v>
      </c>
      <c r="E24" s="68">
        <v>84</v>
      </c>
      <c r="F24" s="68">
        <v>42</v>
      </c>
      <c r="G24" s="68">
        <v>38</v>
      </c>
      <c r="H24" s="68">
        <v>1559</v>
      </c>
      <c r="I24" s="68">
        <v>1404</v>
      </c>
      <c r="J24" s="68">
        <v>1305</v>
      </c>
      <c r="K24" s="68">
        <v>155</v>
      </c>
      <c r="L24" s="68">
        <v>142</v>
      </c>
      <c r="M24" s="106">
        <v>26149.755</v>
      </c>
      <c r="N24" s="82">
        <f t="shared" si="1"/>
        <v>2163</v>
      </c>
      <c r="O24" s="81" t="s">
        <v>56</v>
      </c>
      <c r="P24" s="81"/>
      <c r="Q24" s="68">
        <v>2163</v>
      </c>
      <c r="R24" s="68">
        <v>394</v>
      </c>
      <c r="S24" s="68">
        <v>1769</v>
      </c>
      <c r="T24" s="68">
        <f t="shared" si="2"/>
        <v>1921</v>
      </c>
      <c r="U24" s="80">
        <f t="shared" si="3"/>
        <v>242</v>
      </c>
      <c r="V24" s="73">
        <f t="shared" si="4"/>
        <v>1682</v>
      </c>
      <c r="W24" s="72">
        <f t="shared" si="5"/>
        <v>0.7776236708275543</v>
      </c>
      <c r="X24" s="76">
        <v>25364.74</v>
      </c>
      <c r="Y24" s="85">
        <v>25011.24</v>
      </c>
      <c r="Z24" s="61">
        <v>44</v>
      </c>
      <c r="AA24" s="85">
        <v>41.988</v>
      </c>
      <c r="AB24" s="73">
        <v>183535.49</v>
      </c>
      <c r="AC24" s="73">
        <v>153979.19</v>
      </c>
      <c r="AD24" s="68">
        <v>56</v>
      </c>
      <c r="AE24" s="68">
        <f t="shared" si="6"/>
        <v>147</v>
      </c>
      <c r="AF24" s="68">
        <v>16</v>
      </c>
      <c r="AG24" s="68">
        <v>53</v>
      </c>
      <c r="AH24" s="68"/>
      <c r="AI24" s="68">
        <v>78</v>
      </c>
      <c r="AJ24" s="73"/>
      <c r="AK24" s="76">
        <v>57607.33</v>
      </c>
      <c r="AL24" s="84">
        <v>6018.1</v>
      </c>
    </row>
    <row r="25" spans="1:38" s="82" customFormat="1" ht="13.5">
      <c r="A25" s="104" t="s">
        <v>58</v>
      </c>
      <c r="B25" s="68">
        <f t="shared" si="0"/>
        <v>1360</v>
      </c>
      <c r="C25" s="68">
        <v>174</v>
      </c>
      <c r="D25" s="68">
        <v>139</v>
      </c>
      <c r="E25" s="68">
        <v>100</v>
      </c>
      <c r="F25" s="68">
        <v>35</v>
      </c>
      <c r="G25" s="68">
        <v>22</v>
      </c>
      <c r="H25" s="68">
        <v>1186</v>
      </c>
      <c r="I25" s="68">
        <v>1029</v>
      </c>
      <c r="J25" s="68">
        <v>984</v>
      </c>
      <c r="K25" s="68">
        <v>157</v>
      </c>
      <c r="L25" s="68">
        <v>84</v>
      </c>
      <c r="M25" s="106">
        <v>26101.75</v>
      </c>
      <c r="N25" s="82">
        <f t="shared" si="1"/>
        <v>720</v>
      </c>
      <c r="O25" s="81" t="s">
        <v>57</v>
      </c>
      <c r="P25" s="81"/>
      <c r="Q25" s="68">
        <v>720</v>
      </c>
      <c r="R25" s="68">
        <v>95</v>
      </c>
      <c r="S25" s="68">
        <v>625</v>
      </c>
      <c r="T25" s="68">
        <f t="shared" si="2"/>
        <v>630</v>
      </c>
      <c r="U25" s="80">
        <f t="shared" si="3"/>
        <v>90</v>
      </c>
      <c r="V25" s="73">
        <f t="shared" si="4"/>
        <v>684</v>
      </c>
      <c r="W25" s="72">
        <f t="shared" si="5"/>
        <v>0.95</v>
      </c>
      <c r="X25" s="76">
        <v>5389</v>
      </c>
      <c r="Y25" s="85">
        <v>5389</v>
      </c>
      <c r="Z25" s="61">
        <v>7</v>
      </c>
      <c r="AA25" s="85">
        <v>14.8</v>
      </c>
      <c r="AB25" s="73">
        <v>35860</v>
      </c>
      <c r="AC25" s="73">
        <v>27282</v>
      </c>
      <c r="AD25" s="68">
        <v>5</v>
      </c>
      <c r="AE25" s="68">
        <f t="shared" si="6"/>
        <v>54</v>
      </c>
      <c r="AF25" s="68">
        <v>5</v>
      </c>
      <c r="AG25" s="68">
        <v>40</v>
      </c>
      <c r="AH25" s="68"/>
      <c r="AI25" s="68">
        <v>9</v>
      </c>
      <c r="AJ25" s="73"/>
      <c r="AK25" s="76">
        <v>12840</v>
      </c>
      <c r="AL25" s="84">
        <v>5090</v>
      </c>
    </row>
    <row r="26" spans="1:38" s="82" customFormat="1" ht="12" customHeight="1">
      <c r="A26" s="104" t="s">
        <v>59</v>
      </c>
      <c r="B26" s="68">
        <f t="shared" si="0"/>
        <v>571</v>
      </c>
      <c r="C26" s="68">
        <v>134</v>
      </c>
      <c r="D26" s="68">
        <v>72</v>
      </c>
      <c r="E26" s="68">
        <v>104</v>
      </c>
      <c r="F26" s="68">
        <v>62</v>
      </c>
      <c r="G26" s="68">
        <v>50</v>
      </c>
      <c r="H26" s="68">
        <v>437</v>
      </c>
      <c r="I26" s="68">
        <v>387</v>
      </c>
      <c r="J26" s="68">
        <v>387</v>
      </c>
      <c r="K26" s="68">
        <v>50</v>
      </c>
      <c r="L26" s="68">
        <v>39</v>
      </c>
      <c r="M26" s="106">
        <v>22931</v>
      </c>
      <c r="N26" s="82">
        <f t="shared" si="1"/>
        <v>1685</v>
      </c>
      <c r="O26" s="81" t="s">
        <v>66</v>
      </c>
      <c r="P26" s="81"/>
      <c r="Q26" s="68">
        <v>1685</v>
      </c>
      <c r="R26" s="68">
        <v>126</v>
      </c>
      <c r="S26" s="68">
        <v>1559</v>
      </c>
      <c r="T26" s="68">
        <f t="shared" si="2"/>
        <v>1488</v>
      </c>
      <c r="U26" s="80">
        <f t="shared" si="3"/>
        <v>197</v>
      </c>
      <c r="V26" s="73">
        <f t="shared" si="4"/>
        <v>1569</v>
      </c>
      <c r="W26" s="72">
        <f t="shared" si="5"/>
        <v>0.9311572700296736</v>
      </c>
      <c r="X26" s="76">
        <v>15694.816</v>
      </c>
      <c r="Y26" s="85">
        <v>15641.709</v>
      </c>
      <c r="Z26" s="61">
        <v>28</v>
      </c>
      <c r="AA26" s="85">
        <v>19.087</v>
      </c>
      <c r="AB26" s="73">
        <v>68863.76000000001</v>
      </c>
      <c r="AC26" s="73">
        <v>60639.880000000005</v>
      </c>
      <c r="AD26" s="68">
        <v>17</v>
      </c>
      <c r="AE26" s="68">
        <f t="shared" si="6"/>
        <v>76</v>
      </c>
      <c r="AF26" s="68">
        <v>17</v>
      </c>
      <c r="AG26" s="68">
        <v>14</v>
      </c>
      <c r="AH26" s="68"/>
      <c r="AI26" s="68">
        <v>45</v>
      </c>
      <c r="AJ26" s="73"/>
      <c r="AK26" s="76">
        <v>22351.03</v>
      </c>
      <c r="AL26" s="84">
        <v>8120.86</v>
      </c>
    </row>
    <row r="27" spans="1:38" s="82" customFormat="1" ht="13.5">
      <c r="A27" s="104" t="s">
        <v>60</v>
      </c>
      <c r="B27" s="68">
        <f t="shared" si="0"/>
        <v>2440</v>
      </c>
      <c r="C27" s="68">
        <v>235</v>
      </c>
      <c r="D27" s="68">
        <v>189</v>
      </c>
      <c r="E27" s="68">
        <v>136</v>
      </c>
      <c r="F27" s="68">
        <v>46</v>
      </c>
      <c r="G27" s="68">
        <v>27</v>
      </c>
      <c r="H27" s="68">
        <v>2205</v>
      </c>
      <c r="I27" s="68">
        <v>2020</v>
      </c>
      <c r="J27" s="68">
        <v>1555</v>
      </c>
      <c r="K27" s="68">
        <v>185</v>
      </c>
      <c r="L27" s="68">
        <v>80</v>
      </c>
      <c r="M27" s="106">
        <v>27322.1</v>
      </c>
      <c r="N27" s="82">
        <f t="shared" si="1"/>
        <v>1360</v>
      </c>
      <c r="O27" s="81" t="s">
        <v>58</v>
      </c>
      <c r="P27" s="81"/>
      <c r="Q27" s="68">
        <v>1360</v>
      </c>
      <c r="R27" s="68">
        <v>151</v>
      </c>
      <c r="S27" s="68">
        <v>1209</v>
      </c>
      <c r="T27" s="68">
        <f t="shared" si="2"/>
        <v>1168</v>
      </c>
      <c r="U27" s="80">
        <f t="shared" si="3"/>
        <v>192</v>
      </c>
      <c r="V27" s="73">
        <f t="shared" si="4"/>
        <v>1190</v>
      </c>
      <c r="W27" s="72">
        <f t="shared" si="5"/>
        <v>0.875</v>
      </c>
      <c r="X27" s="76">
        <v>11427.1</v>
      </c>
      <c r="Y27" s="85">
        <v>11414.8</v>
      </c>
      <c r="Z27" s="61">
        <v>16</v>
      </c>
      <c r="AA27" s="85">
        <v>17.134</v>
      </c>
      <c r="AB27" s="73">
        <v>96740.6</v>
      </c>
      <c r="AC27" s="73">
        <v>82555.3</v>
      </c>
      <c r="AD27" s="68">
        <v>42</v>
      </c>
      <c r="AE27" s="68">
        <f t="shared" si="6"/>
        <v>58</v>
      </c>
      <c r="AF27" s="68">
        <v>16</v>
      </c>
      <c r="AG27" s="68">
        <v>25</v>
      </c>
      <c r="AH27" s="68"/>
      <c r="AI27" s="68">
        <v>17</v>
      </c>
      <c r="AJ27" s="73"/>
      <c r="AK27" s="76">
        <v>30990.5</v>
      </c>
      <c r="AL27" s="84">
        <v>5859.2</v>
      </c>
    </row>
    <row r="28" spans="1:38" s="82" customFormat="1" ht="14.25" thickBot="1">
      <c r="A28" s="104" t="s">
        <v>61</v>
      </c>
      <c r="B28" s="68">
        <f t="shared" si="0"/>
        <v>30</v>
      </c>
      <c r="C28" s="68">
        <v>30</v>
      </c>
      <c r="D28" s="68">
        <v>28</v>
      </c>
      <c r="E28" s="68">
        <v>21</v>
      </c>
      <c r="F28" s="68">
        <v>2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106">
        <v>133316.2</v>
      </c>
      <c r="N28" s="82">
        <f t="shared" si="1"/>
        <v>571</v>
      </c>
      <c r="O28" s="81" t="s">
        <v>59</v>
      </c>
      <c r="P28" s="81"/>
      <c r="Q28" s="68">
        <v>580</v>
      </c>
      <c r="R28" s="68">
        <v>134</v>
      </c>
      <c r="S28" s="68">
        <v>437</v>
      </c>
      <c r="T28" s="68">
        <f t="shared" si="2"/>
        <v>459</v>
      </c>
      <c r="U28" s="80">
        <f t="shared" si="3"/>
        <v>112</v>
      </c>
      <c r="V28" s="73">
        <f t="shared" si="4"/>
        <v>580</v>
      </c>
      <c r="W28" s="72">
        <f t="shared" si="5"/>
        <v>1</v>
      </c>
      <c r="X28" s="76">
        <v>9927.7</v>
      </c>
      <c r="Y28" s="85">
        <v>9927.7</v>
      </c>
      <c r="Z28" s="61">
        <v>10</v>
      </c>
      <c r="AA28" s="85">
        <v>10.24</v>
      </c>
      <c r="AB28" s="73">
        <v>13107.5</v>
      </c>
      <c r="AC28" s="73">
        <v>13664.2</v>
      </c>
      <c r="AD28" s="68">
        <v>17</v>
      </c>
      <c r="AE28" s="68">
        <f t="shared" si="6"/>
        <v>51</v>
      </c>
      <c r="AF28" s="68">
        <v>8</v>
      </c>
      <c r="AG28" s="68">
        <v>3</v>
      </c>
      <c r="AH28" s="68"/>
      <c r="AI28" s="68">
        <v>40</v>
      </c>
      <c r="AJ28" s="73"/>
      <c r="AK28" s="76">
        <v>5181.7</v>
      </c>
      <c r="AL28" s="84">
        <v>4000</v>
      </c>
    </row>
    <row r="29" spans="1:38" s="87" customFormat="1" ht="14.25" hidden="1" thickBot="1">
      <c r="A29" s="10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108"/>
      <c r="N29" s="82">
        <f t="shared" si="1"/>
        <v>2440</v>
      </c>
      <c r="O29" s="81" t="s">
        <v>60</v>
      </c>
      <c r="P29" s="81"/>
      <c r="Q29" s="68">
        <v>2100</v>
      </c>
      <c r="R29" s="68">
        <v>199</v>
      </c>
      <c r="S29" s="68">
        <v>1901</v>
      </c>
      <c r="T29" s="68">
        <f t="shared" si="2"/>
        <v>2209</v>
      </c>
      <c r="U29" s="80">
        <f t="shared" si="3"/>
        <v>231</v>
      </c>
      <c r="V29" s="73">
        <f t="shared" si="4"/>
        <v>1798</v>
      </c>
      <c r="W29" s="72">
        <f t="shared" si="5"/>
        <v>0.8561904761904762</v>
      </c>
      <c r="X29" s="76">
        <v>14938.1</v>
      </c>
      <c r="Y29" s="85">
        <v>14936.3</v>
      </c>
      <c r="Z29" s="61">
        <v>7</v>
      </c>
      <c r="AA29" s="85">
        <v>17.2</v>
      </c>
      <c r="AB29" s="73">
        <v>72057.70000000001</v>
      </c>
      <c r="AC29" s="73">
        <v>56233.600000000006</v>
      </c>
      <c r="AD29" s="68">
        <v>31</v>
      </c>
      <c r="AE29" s="68">
        <f t="shared" si="6"/>
        <v>76</v>
      </c>
      <c r="AF29" s="68">
        <v>15</v>
      </c>
      <c r="AG29" s="68">
        <v>27</v>
      </c>
      <c r="AH29" s="68"/>
      <c r="AI29" s="68">
        <v>34</v>
      </c>
      <c r="AJ29" s="73"/>
      <c r="AK29" s="76">
        <v>22845.9</v>
      </c>
      <c r="AL29" s="84">
        <v>4340.5</v>
      </c>
    </row>
    <row r="30" spans="1:38" s="83" customFormat="1" ht="14.25" thickBot="1">
      <c r="A30" s="86" t="s">
        <v>8</v>
      </c>
      <c r="B30" s="67">
        <f>SUM(B4:B29)</f>
        <v>31651</v>
      </c>
      <c r="C30" s="67">
        <f aca="true" t="shared" si="7" ref="C30:M30">SUM(C4:C29)</f>
        <v>3965</v>
      </c>
      <c r="D30" s="67">
        <f t="shared" si="7"/>
        <v>2954</v>
      </c>
      <c r="E30" s="67">
        <f t="shared" si="7"/>
        <v>2626</v>
      </c>
      <c r="F30" s="67">
        <f t="shared" si="7"/>
        <v>1012</v>
      </c>
      <c r="G30" s="67">
        <f t="shared" si="7"/>
        <v>736</v>
      </c>
      <c r="H30" s="67">
        <f t="shared" si="7"/>
        <v>27686</v>
      </c>
      <c r="I30" s="67">
        <f t="shared" si="7"/>
        <v>24722</v>
      </c>
      <c r="J30" s="67">
        <f t="shared" si="7"/>
        <v>21291</v>
      </c>
      <c r="K30" s="67">
        <f t="shared" si="7"/>
        <v>2970</v>
      </c>
      <c r="L30" s="67">
        <f t="shared" si="7"/>
        <v>1920</v>
      </c>
      <c r="M30" s="71">
        <f t="shared" si="7"/>
        <v>698950.004</v>
      </c>
      <c r="N30" s="82">
        <f t="shared" si="1"/>
        <v>30</v>
      </c>
      <c r="O30" s="81" t="s">
        <v>61</v>
      </c>
      <c r="P30" s="81"/>
      <c r="Q30" s="68">
        <v>30</v>
      </c>
      <c r="R30" s="68">
        <v>30</v>
      </c>
      <c r="S30" s="68">
        <v>0</v>
      </c>
      <c r="T30" s="68">
        <f t="shared" si="2"/>
        <v>28</v>
      </c>
      <c r="U30" s="80">
        <f t="shared" si="3"/>
        <v>2</v>
      </c>
      <c r="V30" s="73">
        <f t="shared" si="4"/>
        <v>21</v>
      </c>
      <c r="W30" s="72">
        <f t="shared" si="5"/>
        <v>0.7</v>
      </c>
      <c r="X30" s="76">
        <v>88607.5</v>
      </c>
      <c r="Y30" s="85">
        <v>81731.8</v>
      </c>
      <c r="Z30" s="61">
        <v>6</v>
      </c>
      <c r="AA30" s="85">
        <v>26.6</v>
      </c>
      <c r="AB30" s="73">
        <v>156487.9</v>
      </c>
      <c r="AC30" s="73">
        <v>123507.6</v>
      </c>
      <c r="AD30" s="68">
        <v>2</v>
      </c>
      <c r="AE30" s="68">
        <f t="shared" si="6"/>
        <v>5</v>
      </c>
      <c r="AF30" s="68">
        <v>2</v>
      </c>
      <c r="AG30" s="68">
        <v>1</v>
      </c>
      <c r="AH30" s="68"/>
      <c r="AI30" s="68">
        <v>2</v>
      </c>
      <c r="AJ30" s="73"/>
      <c r="AK30" s="76">
        <v>67777.4</v>
      </c>
      <c r="AL30" s="84">
        <v>9784.51</v>
      </c>
    </row>
    <row r="31" spans="14:38" ht="14.25" thickBot="1">
      <c r="N31" s="82">
        <f t="shared" si="1"/>
        <v>0</v>
      </c>
      <c r="O31" s="81"/>
      <c r="P31" s="81"/>
      <c r="Q31" s="77"/>
      <c r="R31" s="77"/>
      <c r="S31" s="77"/>
      <c r="T31" s="68">
        <f t="shared" si="2"/>
        <v>0</v>
      </c>
      <c r="U31" s="80">
        <f t="shared" si="3"/>
        <v>0</v>
      </c>
      <c r="V31" s="73">
        <f t="shared" si="4"/>
        <v>0</v>
      </c>
      <c r="W31" s="72"/>
      <c r="X31" s="79"/>
      <c r="Y31" s="78"/>
      <c r="Z31" s="60"/>
      <c r="AA31" s="78"/>
      <c r="AB31" s="73">
        <v>0</v>
      </c>
      <c r="AC31" s="73">
        <v>0</v>
      </c>
      <c r="AD31" s="68"/>
      <c r="AE31" s="68">
        <f t="shared" si="6"/>
        <v>0</v>
      </c>
      <c r="AF31" s="77"/>
      <c r="AG31" s="77"/>
      <c r="AH31" s="77"/>
      <c r="AI31" s="77"/>
      <c r="AJ31" s="73"/>
      <c r="AK31" s="76"/>
      <c r="AL31" s="75"/>
    </row>
    <row r="32" spans="14:38" ht="14.25" thickBot="1">
      <c r="N32" s="67">
        <f>SUM(N6:N31)</f>
        <v>31658</v>
      </c>
      <c r="O32" s="74" t="s">
        <v>69</v>
      </c>
      <c r="P32" s="74"/>
      <c r="Q32" s="67">
        <f>SUM(Q6:Q31)</f>
        <v>33008</v>
      </c>
      <c r="R32" s="67">
        <f>SUM(R6:R31)</f>
        <v>3842</v>
      </c>
      <c r="S32" s="67">
        <f>SUM(S6:S31)</f>
        <v>29148</v>
      </c>
      <c r="T32" s="67">
        <f>SUM(T6:T31)</f>
        <v>27676</v>
      </c>
      <c r="U32" s="67">
        <f>SUM(U6:U31)</f>
        <v>3982</v>
      </c>
      <c r="V32" s="73">
        <f t="shared" si="4"/>
        <v>26573</v>
      </c>
      <c r="W32" s="72">
        <f>V32/Q32</f>
        <v>0.8050472612699952</v>
      </c>
      <c r="X32" s="71">
        <f>SUM(X6:X31)</f>
        <v>448636.64199999993</v>
      </c>
      <c r="Y32" s="70">
        <f>SUM(Y6:Y31)</f>
        <v>439635.59099999996</v>
      </c>
      <c r="Z32" s="59">
        <f>SUM(Z6:Z31)</f>
        <v>507</v>
      </c>
      <c r="AA32" s="70">
        <f>SUM(AA6:AA31)</f>
        <v>511.4000000000001</v>
      </c>
      <c r="AB32" s="65">
        <v>2266828.049</v>
      </c>
      <c r="AC32" s="65">
        <v>2047776.8759999997</v>
      </c>
      <c r="AD32" s="69">
        <f>SUM(AD6:AD31)</f>
        <v>688</v>
      </c>
      <c r="AE32" s="68">
        <f t="shared" si="6"/>
        <v>2266</v>
      </c>
      <c r="AF32" s="67">
        <f>SUM(AF6:AF31)</f>
        <v>318</v>
      </c>
      <c r="AG32" s="67">
        <f>SUM(AG6:AG31)</f>
        <v>832</v>
      </c>
      <c r="AH32" s="66"/>
      <c r="AI32" s="66">
        <f>SUM(AI6:AI31)</f>
        <v>1116</v>
      </c>
      <c r="AJ32" s="65"/>
      <c r="AK32" s="64">
        <f>SUM(AK6:AK31)</f>
        <v>722873.428</v>
      </c>
      <c r="AL32" s="63">
        <f>AVERAGE(AL6:AL30)</f>
        <v>6251.651200000001</v>
      </c>
    </row>
    <row r="34" ht="12.75">
      <c r="T34" s="62"/>
    </row>
    <row r="35" ht="12.75">
      <c r="Z35" s="61"/>
    </row>
    <row r="36" ht="12.75">
      <c r="Z36" s="61"/>
    </row>
    <row r="37" ht="12.75">
      <c r="Z37" s="61"/>
    </row>
    <row r="38" ht="12.75">
      <c r="Z38" s="61"/>
    </row>
    <row r="39" ht="12.75">
      <c r="Z39" s="61"/>
    </row>
    <row r="40" ht="12.75">
      <c r="Z40" s="61"/>
    </row>
    <row r="41" ht="12.75">
      <c r="Z41" s="61"/>
    </row>
    <row r="42" ht="12.75">
      <c r="Z42" s="61"/>
    </row>
    <row r="43" ht="12.75">
      <c r="Z43" s="61"/>
    </row>
    <row r="44" ht="12.75">
      <c r="Z44" s="61"/>
    </row>
    <row r="45" ht="12.75">
      <c r="Z45" s="61"/>
    </row>
    <row r="46" ht="12.75">
      <c r="Z46" s="61"/>
    </row>
    <row r="47" ht="12.75">
      <c r="Z47" s="61"/>
    </row>
    <row r="48" ht="12.75">
      <c r="Z48" s="61"/>
    </row>
    <row r="49" ht="12.75">
      <c r="Z49" s="61"/>
    </row>
    <row r="50" ht="12.75">
      <c r="Z50" s="61"/>
    </row>
    <row r="51" ht="12.75">
      <c r="Z51" s="61"/>
    </row>
    <row r="52" ht="12.75">
      <c r="Z52" s="61"/>
    </row>
    <row r="53" ht="12.75">
      <c r="Z53" s="61"/>
    </row>
    <row r="54" ht="12.75">
      <c r="Z54" s="61"/>
    </row>
    <row r="55" ht="12.75">
      <c r="Z55" s="61"/>
    </row>
    <row r="56" ht="12.75">
      <c r="Z56" s="61"/>
    </row>
    <row r="57" ht="12.75">
      <c r="Z57" s="61"/>
    </row>
    <row r="58" ht="12.75">
      <c r="Z58" s="61"/>
    </row>
    <row r="59" ht="12.75">
      <c r="Z59" s="61"/>
    </row>
    <row r="60" ht="13.5" thickBot="1">
      <c r="Z60" s="60"/>
    </row>
    <row r="61" ht="13.5" thickBot="1">
      <c r="Z61" s="59"/>
    </row>
  </sheetData>
  <sheetProtection/>
  <mergeCells count="12">
    <mergeCell ref="Z3:Z4"/>
    <mergeCell ref="AA3:AC4"/>
    <mergeCell ref="AD3:AD4"/>
    <mergeCell ref="AE3:AI3"/>
    <mergeCell ref="AK3:AK4"/>
    <mergeCell ref="AL3:AL4"/>
    <mergeCell ref="A1:IV1"/>
    <mergeCell ref="O2:AL2"/>
    <mergeCell ref="O3:O4"/>
    <mergeCell ref="Q3:W3"/>
    <mergeCell ref="X3:X4"/>
    <mergeCell ref="Y3:Y4"/>
  </mergeCells>
  <printOptions/>
  <pageMargins left="0.75" right="0.75" top="1" bottom="0.69" header="0.5" footer="0.5"/>
  <pageSetup horizontalDpi="600" verticalDpi="600" orientation="landscape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18.625" style="0" customWidth="1"/>
    <col min="2" max="2" width="15.00390625" style="0" customWidth="1"/>
    <col min="3" max="3" width="15.375" style="0" customWidth="1"/>
    <col min="4" max="4" width="13.00390625" style="0" customWidth="1"/>
    <col min="5" max="5" width="14.375" style="0" customWidth="1"/>
    <col min="6" max="6" width="12.625" style="0" customWidth="1"/>
    <col min="7" max="7" width="12.25390625" style="0" customWidth="1"/>
    <col min="8" max="8" width="11.75390625" style="0" customWidth="1"/>
    <col min="9" max="9" width="11.25390625" style="0" customWidth="1"/>
    <col min="10" max="10" width="12.875" style="0" customWidth="1"/>
  </cols>
  <sheetData>
    <row r="1" s="200" customFormat="1" ht="13.5" thickBot="1">
      <c r="A1" s="200" t="s">
        <v>68</v>
      </c>
    </row>
    <row r="2" spans="1:10" ht="90">
      <c r="A2" s="137" t="s">
        <v>2</v>
      </c>
      <c r="B2" s="53" t="s">
        <v>36</v>
      </c>
      <c r="C2" s="53" t="s">
        <v>37</v>
      </c>
      <c r="D2" s="53" t="s">
        <v>38</v>
      </c>
      <c r="E2" s="53" t="s">
        <v>111</v>
      </c>
      <c r="F2" s="53" t="s">
        <v>39</v>
      </c>
      <c r="G2" s="53" t="s">
        <v>40</v>
      </c>
      <c r="H2" s="53" t="s">
        <v>41</v>
      </c>
      <c r="I2" s="53" t="s">
        <v>42</v>
      </c>
      <c r="J2" s="54" t="s">
        <v>110</v>
      </c>
    </row>
    <row r="3" spans="1:10" s="21" customFormat="1" ht="1.5" customHeight="1">
      <c r="A3" s="45"/>
      <c r="B3" s="19"/>
      <c r="C3" s="19"/>
      <c r="D3" s="20"/>
      <c r="E3" s="19"/>
      <c r="F3" s="19"/>
      <c r="G3" s="19"/>
      <c r="H3" s="19"/>
      <c r="I3" s="136"/>
      <c r="J3" s="143"/>
    </row>
    <row r="4" spans="1:10" s="25" customFormat="1" ht="13.5" customHeight="1">
      <c r="A4" s="45" t="s">
        <v>62</v>
      </c>
      <c r="B4" s="33">
        <v>23464.98</v>
      </c>
      <c r="C4" s="33">
        <v>9003.039</v>
      </c>
      <c r="D4" s="20">
        <v>12</v>
      </c>
      <c r="E4" s="33">
        <v>18.997</v>
      </c>
      <c r="F4" s="33">
        <v>6.098</v>
      </c>
      <c r="G4" s="33">
        <f>E4-F4</f>
        <v>12.899000000000001</v>
      </c>
      <c r="H4" s="31">
        <v>10348</v>
      </c>
      <c r="I4" s="24">
        <v>18</v>
      </c>
      <c r="J4" s="146">
        <v>22.677</v>
      </c>
    </row>
    <row r="5" spans="1:10" s="25" customFormat="1" ht="13.5" customHeight="1">
      <c r="A5" s="45" t="s">
        <v>63</v>
      </c>
      <c r="B5" s="33">
        <v>12372.8</v>
      </c>
      <c r="C5" s="33">
        <v>7141.2</v>
      </c>
      <c r="D5" s="20">
        <v>4</v>
      </c>
      <c r="E5" s="33">
        <v>4.743</v>
      </c>
      <c r="F5" s="33">
        <v>2.81</v>
      </c>
      <c r="G5" s="33">
        <f>E5-F5</f>
        <v>1.9330000000000003</v>
      </c>
      <c r="H5" s="31">
        <v>6421.2</v>
      </c>
      <c r="I5" s="24">
        <v>13</v>
      </c>
      <c r="J5" s="147">
        <v>12.636</v>
      </c>
    </row>
    <row r="6" spans="1:10" s="25" customFormat="1" ht="13.5" customHeight="1">
      <c r="A6" s="45" t="s">
        <v>64</v>
      </c>
      <c r="B6" s="33">
        <v>18695.268</v>
      </c>
      <c r="C6" s="33">
        <v>6359.393</v>
      </c>
      <c r="D6" s="20">
        <v>48</v>
      </c>
      <c r="E6" s="33">
        <f>F6+G6</f>
        <v>38.6</v>
      </c>
      <c r="F6" s="33">
        <v>31.8</v>
      </c>
      <c r="G6" s="33">
        <v>6.8</v>
      </c>
      <c r="H6" s="31">
        <v>6720</v>
      </c>
      <c r="I6" s="24">
        <v>36</v>
      </c>
      <c r="J6" s="148">
        <v>53.605</v>
      </c>
    </row>
    <row r="7" spans="1:10" s="25" customFormat="1" ht="13.5" customHeight="1">
      <c r="A7" s="45" t="s">
        <v>65</v>
      </c>
      <c r="B7" s="33">
        <v>12105.4</v>
      </c>
      <c r="C7" s="33">
        <v>7140.4</v>
      </c>
      <c r="D7" s="20">
        <v>7</v>
      </c>
      <c r="E7" s="33">
        <f>F7+G7</f>
        <v>11.06</v>
      </c>
      <c r="F7" s="33">
        <v>9.964</v>
      </c>
      <c r="G7" s="33">
        <v>1.096</v>
      </c>
      <c r="H7" s="31">
        <v>8489</v>
      </c>
      <c r="I7" s="24">
        <v>23</v>
      </c>
      <c r="J7" s="147">
        <v>11.06</v>
      </c>
    </row>
    <row r="8" spans="1:10" s="25" customFormat="1" ht="13.5" customHeight="1">
      <c r="A8" s="45" t="s">
        <v>43</v>
      </c>
      <c r="B8" s="33">
        <v>23957.59</v>
      </c>
      <c r="C8" s="33">
        <v>10595.75</v>
      </c>
      <c r="D8" s="20">
        <v>18</v>
      </c>
      <c r="E8" s="33">
        <f aca="true" t="shared" si="0" ref="E8:E27">F8+G8</f>
        <v>15.242999999999999</v>
      </c>
      <c r="F8" s="33">
        <v>8.197</v>
      </c>
      <c r="G8" s="33">
        <v>7.046</v>
      </c>
      <c r="H8" s="31">
        <v>8370.11</v>
      </c>
      <c r="I8" s="24">
        <v>23</v>
      </c>
      <c r="J8" s="147">
        <v>18.581</v>
      </c>
    </row>
    <row r="9" spans="1:10" s="25" customFormat="1" ht="13.5" customHeight="1">
      <c r="A9" s="45" t="s">
        <v>44</v>
      </c>
      <c r="B9" s="33">
        <v>11923.9</v>
      </c>
      <c r="C9" s="33">
        <v>7192.2</v>
      </c>
      <c r="D9" s="20">
        <v>28</v>
      </c>
      <c r="E9" s="33">
        <f t="shared" si="0"/>
        <v>14.805</v>
      </c>
      <c r="F9" s="33">
        <v>7.136</v>
      </c>
      <c r="G9" s="33">
        <v>7.669</v>
      </c>
      <c r="H9" s="31">
        <v>12107.9</v>
      </c>
      <c r="I9" s="24">
        <v>22</v>
      </c>
      <c r="J9" s="149">
        <v>14.821</v>
      </c>
    </row>
    <row r="10" spans="1:10" s="25" customFormat="1" ht="13.5" customHeight="1">
      <c r="A10" s="45" t="s">
        <v>45</v>
      </c>
      <c r="B10" s="33">
        <v>13047.7</v>
      </c>
      <c r="C10" s="33">
        <v>9262</v>
      </c>
      <c r="D10" s="20">
        <v>0</v>
      </c>
      <c r="E10" s="33">
        <f t="shared" si="0"/>
        <v>5.946</v>
      </c>
      <c r="F10" s="33">
        <v>5.308</v>
      </c>
      <c r="G10" s="33">
        <v>0.638</v>
      </c>
      <c r="H10" s="31">
        <v>13022.2</v>
      </c>
      <c r="I10" s="24">
        <v>6</v>
      </c>
      <c r="J10" s="150">
        <v>15.552</v>
      </c>
    </row>
    <row r="11" spans="1:10" s="25" customFormat="1" ht="13.5" customHeight="1">
      <c r="A11" s="45" t="s">
        <v>67</v>
      </c>
      <c r="B11" s="33">
        <v>15066.3</v>
      </c>
      <c r="C11" s="33">
        <v>13868.1</v>
      </c>
      <c r="D11" s="20">
        <v>20</v>
      </c>
      <c r="E11" s="33">
        <f t="shared" si="0"/>
        <v>12.229</v>
      </c>
      <c r="F11" s="33">
        <v>7.153</v>
      </c>
      <c r="G11" s="33">
        <v>5.076</v>
      </c>
      <c r="H11" s="31">
        <v>15140</v>
      </c>
      <c r="I11" s="24">
        <v>10</v>
      </c>
      <c r="J11" s="147">
        <v>16.695</v>
      </c>
    </row>
    <row r="12" spans="1:10" s="25" customFormat="1" ht="13.5" customHeight="1">
      <c r="A12" s="45" t="s">
        <v>46</v>
      </c>
      <c r="B12" s="33">
        <v>12999.6</v>
      </c>
      <c r="C12" s="33">
        <v>9246.9</v>
      </c>
      <c r="D12" s="20">
        <v>32</v>
      </c>
      <c r="E12" s="33">
        <f t="shared" si="0"/>
        <v>12.1</v>
      </c>
      <c r="F12" s="33">
        <v>8.1</v>
      </c>
      <c r="G12" s="33">
        <v>4</v>
      </c>
      <c r="H12" s="31">
        <v>8967</v>
      </c>
      <c r="I12" s="24">
        <v>32</v>
      </c>
      <c r="J12" s="147">
        <v>27.687</v>
      </c>
    </row>
    <row r="13" spans="1:10" s="25" customFormat="1" ht="13.5" customHeight="1">
      <c r="A13" s="45" t="s">
        <v>47</v>
      </c>
      <c r="B13" s="33">
        <v>14064.8</v>
      </c>
      <c r="C13" s="33">
        <v>5415.6</v>
      </c>
      <c r="D13" s="20">
        <v>7</v>
      </c>
      <c r="E13" s="33">
        <v>14.994</v>
      </c>
      <c r="F13" s="33">
        <v>10266</v>
      </c>
      <c r="G13" s="33">
        <v>4.728</v>
      </c>
      <c r="H13" s="31">
        <v>10191.6</v>
      </c>
      <c r="I13" s="24">
        <v>12</v>
      </c>
      <c r="J13" s="147">
        <v>14.994</v>
      </c>
    </row>
    <row r="14" spans="1:10" s="25" customFormat="1" ht="13.5" customHeight="1">
      <c r="A14" s="45" t="s">
        <v>48</v>
      </c>
      <c r="B14" s="33"/>
      <c r="C14" s="33"/>
      <c r="D14" s="20"/>
      <c r="E14" s="33"/>
      <c r="F14" s="33"/>
      <c r="G14" s="33"/>
      <c r="H14" s="31"/>
      <c r="I14" s="24"/>
      <c r="J14" s="147"/>
    </row>
    <row r="15" spans="1:10" s="25" customFormat="1" ht="13.5" customHeight="1">
      <c r="A15" s="45" t="s">
        <v>49</v>
      </c>
      <c r="B15" s="33">
        <v>38716.22</v>
      </c>
      <c r="C15" s="33">
        <v>15030.9</v>
      </c>
      <c r="D15" s="20">
        <v>41</v>
      </c>
      <c r="E15" s="33">
        <f t="shared" si="0"/>
        <v>24.665</v>
      </c>
      <c r="F15" s="33">
        <v>13.31</v>
      </c>
      <c r="G15" s="33">
        <v>11.355</v>
      </c>
      <c r="H15" s="31">
        <v>15000</v>
      </c>
      <c r="I15" s="24">
        <v>41</v>
      </c>
      <c r="J15" s="151">
        <v>31.438</v>
      </c>
    </row>
    <row r="16" spans="1:10" s="25" customFormat="1" ht="13.5" customHeight="1">
      <c r="A16" s="45" t="s">
        <v>50</v>
      </c>
      <c r="B16" s="33">
        <v>40316</v>
      </c>
      <c r="C16" s="33">
        <v>20158</v>
      </c>
      <c r="D16" s="20">
        <v>7</v>
      </c>
      <c r="E16" s="33">
        <f t="shared" si="0"/>
        <v>15.821</v>
      </c>
      <c r="F16" s="33">
        <v>10.283</v>
      </c>
      <c r="G16" s="33">
        <v>5.538</v>
      </c>
      <c r="H16" s="31">
        <v>7764</v>
      </c>
      <c r="I16" s="24">
        <v>17</v>
      </c>
      <c r="J16" s="147">
        <v>17.173</v>
      </c>
    </row>
    <row r="17" spans="1:10" s="25" customFormat="1" ht="13.5" customHeight="1">
      <c r="A17" s="45" t="s">
        <v>51</v>
      </c>
      <c r="B17" s="33">
        <v>76205.201</v>
      </c>
      <c r="C17" s="33">
        <v>40823.203</v>
      </c>
      <c r="D17" s="20">
        <v>19</v>
      </c>
      <c r="E17" s="33">
        <f t="shared" si="0"/>
        <v>31.392</v>
      </c>
      <c r="F17" s="33">
        <v>23.453</v>
      </c>
      <c r="G17" s="33">
        <v>7.939</v>
      </c>
      <c r="H17" s="31">
        <v>12025</v>
      </c>
      <c r="I17" s="24">
        <v>35</v>
      </c>
      <c r="J17" s="152">
        <v>32.057</v>
      </c>
    </row>
    <row r="18" spans="1:10" s="25" customFormat="1" ht="13.5" customHeight="1">
      <c r="A18" s="45" t="s">
        <v>52</v>
      </c>
      <c r="B18" s="33">
        <v>31566.99</v>
      </c>
      <c r="C18" s="33">
        <v>16671.48</v>
      </c>
      <c r="D18" s="20">
        <v>12</v>
      </c>
      <c r="E18" s="33">
        <f t="shared" si="0"/>
        <v>9.081</v>
      </c>
      <c r="F18" s="33">
        <v>6.451</v>
      </c>
      <c r="G18" s="33">
        <v>2.63</v>
      </c>
      <c r="H18" s="31">
        <v>9329</v>
      </c>
      <c r="I18" s="24">
        <v>15</v>
      </c>
      <c r="J18" s="147">
        <v>22.772</v>
      </c>
    </row>
    <row r="19" spans="1:10" s="25" customFormat="1" ht="13.5" customHeight="1">
      <c r="A19" s="45" t="s">
        <v>53</v>
      </c>
      <c r="B19" s="33">
        <v>27218.2</v>
      </c>
      <c r="C19" s="33">
        <v>9377.1</v>
      </c>
      <c r="D19" s="20">
        <v>24</v>
      </c>
      <c r="E19" s="33">
        <f t="shared" si="0"/>
        <v>14.36</v>
      </c>
      <c r="F19" s="33">
        <v>5.478</v>
      </c>
      <c r="G19" s="33">
        <v>8.882</v>
      </c>
      <c r="H19" s="31">
        <v>8765</v>
      </c>
      <c r="I19" s="24">
        <v>24</v>
      </c>
      <c r="J19" s="147">
        <v>14.36</v>
      </c>
    </row>
    <row r="20" spans="1:10" s="25" customFormat="1" ht="13.5" customHeight="1">
      <c r="A20" s="45" t="s">
        <v>54</v>
      </c>
      <c r="B20" s="33">
        <v>21584.3</v>
      </c>
      <c r="C20" s="33">
        <v>9160</v>
      </c>
      <c r="D20" s="20">
        <v>1</v>
      </c>
      <c r="E20" s="33">
        <f t="shared" si="0"/>
        <v>13.924</v>
      </c>
      <c r="F20" s="33">
        <v>9.42</v>
      </c>
      <c r="G20" s="33">
        <v>4.504</v>
      </c>
      <c r="H20" s="31">
        <v>8400</v>
      </c>
      <c r="I20" s="24">
        <v>17</v>
      </c>
      <c r="J20" s="153">
        <v>16.506</v>
      </c>
    </row>
    <row r="21" spans="1:10" s="25" customFormat="1" ht="13.5" customHeight="1">
      <c r="A21" s="45" t="s">
        <v>55</v>
      </c>
      <c r="B21" s="33">
        <v>18506.7</v>
      </c>
      <c r="C21" s="33">
        <v>3864.3</v>
      </c>
      <c r="D21" s="20">
        <v>23</v>
      </c>
      <c r="E21" s="147">
        <v>13.312</v>
      </c>
      <c r="F21" s="33"/>
      <c r="G21" s="33"/>
      <c r="H21" s="31">
        <v>16000</v>
      </c>
      <c r="I21" s="24">
        <v>2</v>
      </c>
      <c r="J21" s="147">
        <v>13.312</v>
      </c>
    </row>
    <row r="22" spans="1:10" s="25" customFormat="1" ht="13.5" customHeight="1">
      <c r="A22" s="45" t="s">
        <v>56</v>
      </c>
      <c r="B22" s="33">
        <v>28182.31</v>
      </c>
      <c r="C22" s="33">
        <v>16176.2</v>
      </c>
      <c r="D22" s="20">
        <v>22</v>
      </c>
      <c r="E22" s="33">
        <f t="shared" si="0"/>
        <v>33.86</v>
      </c>
      <c r="F22" s="33">
        <v>29.972</v>
      </c>
      <c r="G22" s="33">
        <v>3.888</v>
      </c>
      <c r="H22" s="31">
        <v>6739.7</v>
      </c>
      <c r="I22" s="24">
        <v>54</v>
      </c>
      <c r="J22" s="147">
        <v>36.132</v>
      </c>
    </row>
    <row r="23" spans="1:10" s="25" customFormat="1" ht="13.5" customHeight="1">
      <c r="A23" s="45" t="s">
        <v>57</v>
      </c>
      <c r="B23" s="33">
        <v>2404.4</v>
      </c>
      <c r="C23" s="33">
        <v>1723.8</v>
      </c>
      <c r="D23" s="20">
        <v>1</v>
      </c>
      <c r="E23" s="33">
        <f t="shared" si="0"/>
        <v>5.036</v>
      </c>
      <c r="F23" s="33">
        <v>2.82</v>
      </c>
      <c r="G23" s="33">
        <v>2.216</v>
      </c>
      <c r="H23" s="31">
        <v>10167</v>
      </c>
      <c r="I23" s="24">
        <v>6</v>
      </c>
      <c r="J23" s="147">
        <v>5.071</v>
      </c>
    </row>
    <row r="24" spans="1:10" s="25" customFormat="1" ht="13.5" customHeight="1">
      <c r="A24" s="45" t="s">
        <v>66</v>
      </c>
      <c r="B24" s="33">
        <v>26149.755</v>
      </c>
      <c r="C24" s="33">
        <v>15260.766</v>
      </c>
      <c r="D24" s="20">
        <v>12</v>
      </c>
      <c r="E24" s="33">
        <f t="shared" si="0"/>
        <v>16.228</v>
      </c>
      <c r="F24" s="33">
        <v>8.475</v>
      </c>
      <c r="G24" s="33">
        <v>7.753</v>
      </c>
      <c r="H24" s="31">
        <v>6707</v>
      </c>
      <c r="I24" s="24">
        <v>15</v>
      </c>
      <c r="J24" s="147">
        <v>18.491</v>
      </c>
    </row>
    <row r="25" spans="1:10" s="25" customFormat="1" ht="13.5" customHeight="1">
      <c r="A25" s="45" t="s">
        <v>58</v>
      </c>
      <c r="B25" s="33">
        <v>26046.48</v>
      </c>
      <c r="C25" s="33">
        <v>13150.91</v>
      </c>
      <c r="D25" s="20">
        <v>22</v>
      </c>
      <c r="E25" s="33">
        <f t="shared" si="0"/>
        <v>20.186</v>
      </c>
      <c r="F25" s="33">
        <v>10.294</v>
      </c>
      <c r="G25" s="33">
        <v>9.892</v>
      </c>
      <c r="H25" s="31">
        <v>8682.42</v>
      </c>
      <c r="I25" s="24">
        <v>53</v>
      </c>
      <c r="J25" s="151">
        <v>20.186</v>
      </c>
    </row>
    <row r="26" spans="1:10" s="25" customFormat="1" ht="13.5" customHeight="1">
      <c r="A26" s="45" t="s">
        <v>59</v>
      </c>
      <c r="B26" s="33">
        <v>22931</v>
      </c>
      <c r="C26" s="33">
        <v>5425.6</v>
      </c>
      <c r="D26" s="20">
        <v>8</v>
      </c>
      <c r="E26" s="33">
        <f t="shared" si="0"/>
        <v>10.054</v>
      </c>
      <c r="F26" s="33">
        <v>4.36</v>
      </c>
      <c r="G26" s="33">
        <v>5.694</v>
      </c>
      <c r="H26" s="31">
        <v>6028</v>
      </c>
      <c r="I26" s="24">
        <v>9</v>
      </c>
      <c r="J26" s="144">
        <v>11.086</v>
      </c>
    </row>
    <row r="27" spans="1:10" s="25" customFormat="1" ht="13.5" customHeight="1">
      <c r="A27" s="45" t="s">
        <v>60</v>
      </c>
      <c r="B27" s="33">
        <v>27134.9</v>
      </c>
      <c r="C27" s="33">
        <v>8675.2</v>
      </c>
      <c r="D27" s="20">
        <v>12</v>
      </c>
      <c r="E27" s="33">
        <f t="shared" si="0"/>
        <v>13.383</v>
      </c>
      <c r="F27" s="33">
        <v>7.613</v>
      </c>
      <c r="G27" s="33">
        <v>5.77</v>
      </c>
      <c r="H27" s="31">
        <v>9236</v>
      </c>
      <c r="I27" s="24">
        <v>28</v>
      </c>
      <c r="J27" s="147">
        <v>16.447</v>
      </c>
    </row>
    <row r="28" spans="1:10" s="25" customFormat="1" ht="13.5" customHeight="1">
      <c r="A28" s="45" t="s">
        <v>61</v>
      </c>
      <c r="B28" s="33">
        <v>82887</v>
      </c>
      <c r="C28" s="33">
        <v>52043.9</v>
      </c>
      <c r="D28" s="20">
        <v>6</v>
      </c>
      <c r="E28" s="33">
        <v>26.9</v>
      </c>
      <c r="F28" s="33">
        <v>26.9</v>
      </c>
      <c r="G28" s="33">
        <v>0</v>
      </c>
      <c r="H28" s="31">
        <v>22591.6</v>
      </c>
      <c r="I28" s="24">
        <v>2</v>
      </c>
      <c r="J28" s="149">
        <v>34.546</v>
      </c>
    </row>
    <row r="29" spans="1:10" s="16" customFormat="1" ht="0.75" customHeight="1">
      <c r="A29" s="45"/>
      <c r="B29" s="33"/>
      <c r="C29" s="33"/>
      <c r="D29" s="20"/>
      <c r="E29" s="33"/>
      <c r="F29" s="33"/>
      <c r="G29" s="33"/>
      <c r="H29" s="31"/>
      <c r="I29" s="24"/>
      <c r="J29" s="144"/>
    </row>
    <row r="30" spans="1:10" s="11" customFormat="1" ht="13.5" thickBot="1">
      <c r="A30" s="138" t="s">
        <v>8</v>
      </c>
      <c r="B30" s="139">
        <f aca="true" t="shared" si="1" ref="B30:I30">SUM(B4:B29)</f>
        <v>627547.794</v>
      </c>
      <c r="C30" s="139">
        <f t="shared" si="1"/>
        <v>312765.94100000005</v>
      </c>
      <c r="D30" s="140">
        <f t="shared" si="1"/>
        <v>386</v>
      </c>
      <c r="E30" s="139">
        <f t="shared" si="1"/>
        <v>396.9189999999999</v>
      </c>
      <c r="F30" s="139">
        <f t="shared" si="1"/>
        <v>10511.394999999997</v>
      </c>
      <c r="G30" s="139">
        <f t="shared" si="1"/>
        <v>127.94599999999998</v>
      </c>
      <c r="H30" s="141">
        <f>AVERAGE(H4:H28)</f>
        <v>10300.488750000002</v>
      </c>
      <c r="I30" s="142">
        <f t="shared" si="1"/>
        <v>513</v>
      </c>
      <c r="J30" s="145">
        <f>SUM(J4:J29)</f>
        <v>497.88500000000005</v>
      </c>
    </row>
    <row r="31" spans="7:9" ht="12.75">
      <c r="G31" s="9"/>
      <c r="H31" s="16"/>
      <c r="I31" s="9"/>
    </row>
    <row r="35" ht="15.75" customHeight="1" hidden="1">
      <c r="E35" s="34">
        <v>616835</v>
      </c>
    </row>
  </sheetData>
  <sheetProtection/>
  <mergeCells count="1">
    <mergeCell ref="A1:IV1"/>
  </mergeCells>
  <printOptions/>
  <pageMargins left="0.75" right="0.75" top="1" bottom="0.67" header="0.5" footer="0.5"/>
  <pageSetup horizontalDpi="600" verticalDpi="600" orientation="landscape" paperSize="9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blagoustriy</dc:creator>
  <cp:keywords/>
  <dc:description/>
  <cp:lastModifiedBy>Божко Ольга Анатоліївна</cp:lastModifiedBy>
  <cp:lastPrinted>2024-03-18T14:38:24Z</cp:lastPrinted>
  <dcterms:created xsi:type="dcterms:W3CDTF">2004-12-06T13:33:28Z</dcterms:created>
  <dcterms:modified xsi:type="dcterms:W3CDTF">2024-04-30T13:07:01Z</dcterms:modified>
  <cp:category/>
  <cp:version/>
  <cp:contentType/>
  <cp:contentStatus/>
</cp:coreProperties>
</file>