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" sheetId="1" r:id="rId1"/>
    <sheet name="2" sheetId="8" r:id="rId2"/>
    <sheet name="3" sheetId="9" r:id="rId3"/>
    <sheet name="4" sheetId="7" r:id="rId4"/>
    <sheet name="5" sheetId="6" r:id="rId5"/>
    <sheet name="6" sheetId="5" r:id="rId6"/>
    <sheet name="7" sheetId="4" r:id="rId7"/>
    <sheet name="Лист2" sheetId="2" r:id="rId8"/>
    <sheet name="Лист3" sheetId="3" r:id="rId9"/>
  </sheets>
  <definedNames>
    <definedName name="_xlnm._FilterDatabase" localSheetId="0" hidden="1">'1'!$A$9:$H$144</definedName>
    <definedName name="_xlnm._FilterDatabase" localSheetId="1" hidden="1">'2'!$A$5:$I$172</definedName>
  </definedNames>
  <calcPr calcId="145621"/>
</workbook>
</file>

<file path=xl/calcChain.xml><?xml version="1.0" encoding="utf-8"?>
<calcChain xmlns="http://schemas.openxmlformats.org/spreadsheetml/2006/main">
  <c r="H104" i="1" l="1"/>
  <c r="H105" i="1"/>
  <c r="G95" i="1"/>
  <c r="G100" i="1"/>
  <c r="G102" i="1"/>
  <c r="G103" i="1"/>
  <c r="G104" i="1"/>
  <c r="G105" i="1"/>
  <c r="G75" i="1"/>
  <c r="G76" i="1"/>
  <c r="G78" i="1"/>
  <c r="G79" i="1"/>
  <c r="G81" i="1"/>
  <c r="G82" i="1"/>
  <c r="G62" i="1"/>
  <c r="G63" i="1"/>
  <c r="G64" i="1"/>
  <c r="G65" i="1"/>
  <c r="G67" i="1"/>
  <c r="G68" i="1"/>
  <c r="G69" i="1"/>
  <c r="H51" i="1"/>
  <c r="H52" i="1"/>
  <c r="H53" i="1"/>
  <c r="H54" i="1"/>
  <c r="H55" i="1"/>
  <c r="H56" i="1"/>
  <c r="H50" i="1"/>
  <c r="G51" i="1"/>
  <c r="G52" i="1"/>
  <c r="G53" i="1"/>
  <c r="G54" i="1"/>
  <c r="G55" i="1"/>
  <c r="G56" i="1"/>
  <c r="G50" i="1"/>
  <c r="G40" i="1"/>
  <c r="G41" i="1"/>
  <c r="G42" i="1"/>
  <c r="G45" i="1"/>
  <c r="G48" i="1"/>
  <c r="G25" i="1"/>
  <c r="G26" i="1"/>
  <c r="G29" i="1"/>
  <c r="G30" i="1"/>
  <c r="G31" i="1"/>
  <c r="G32" i="1"/>
  <c r="G33" i="1"/>
  <c r="G34" i="1"/>
  <c r="G35" i="1"/>
  <c r="G36" i="1"/>
  <c r="G37" i="1"/>
  <c r="G16" i="1"/>
  <c r="G17" i="1"/>
  <c r="G18" i="1"/>
  <c r="G19" i="1"/>
  <c r="G20" i="1"/>
  <c r="H137" i="1"/>
  <c r="H138" i="1"/>
  <c r="H139" i="1"/>
  <c r="H140" i="1"/>
  <c r="H141" i="1"/>
  <c r="H142" i="1"/>
  <c r="H143" i="1"/>
  <c r="H144" i="1"/>
  <c r="G137" i="1"/>
  <c r="G138" i="1"/>
  <c r="G139" i="1"/>
  <c r="G140" i="1"/>
  <c r="G141" i="1"/>
  <c r="G142" i="1"/>
  <c r="G143" i="1"/>
  <c r="G144" i="1"/>
  <c r="H23" i="4"/>
  <c r="E136" i="1"/>
  <c r="G136" i="1" s="1"/>
  <c r="H166" i="8"/>
  <c r="H167" i="8"/>
  <c r="H168" i="8"/>
  <c r="H169" i="8"/>
  <c r="H170" i="8"/>
  <c r="H171" i="8"/>
  <c r="G166" i="8"/>
  <c r="G167" i="8"/>
  <c r="G168" i="8"/>
  <c r="G169" i="8"/>
  <c r="G170" i="8"/>
  <c r="G171" i="8"/>
  <c r="E6" i="6"/>
  <c r="E94" i="1" s="1"/>
  <c r="E101" i="1" s="1"/>
  <c r="H101" i="1" s="1"/>
  <c r="E99" i="1"/>
  <c r="H99" i="1" s="1"/>
  <c r="E98" i="1"/>
  <c r="H98" i="1" s="1"/>
  <c r="E97" i="1"/>
  <c r="H97" i="1" s="1"/>
  <c r="E96" i="1"/>
  <c r="H96" i="1" s="1"/>
  <c r="E83" i="1"/>
  <c r="H83" i="1" s="1"/>
  <c r="E77" i="1"/>
  <c r="H77" i="1" s="1"/>
  <c r="E74" i="1"/>
  <c r="G74" i="1" s="1"/>
  <c r="E73" i="1"/>
  <c r="G73" i="1" s="1"/>
  <c r="E66" i="1"/>
  <c r="H66" i="1" s="1"/>
  <c r="E61" i="1"/>
  <c r="H61" i="1" s="1"/>
  <c r="E60" i="1"/>
  <c r="G60" i="1" s="1"/>
  <c r="E57" i="1"/>
  <c r="H57" i="1" s="1"/>
  <c r="E47" i="1"/>
  <c r="G47" i="1" s="1"/>
  <c r="E46" i="1"/>
  <c r="G46" i="1" s="1"/>
  <c r="E39" i="1"/>
  <c r="G39" i="1" s="1"/>
  <c r="E38" i="1"/>
  <c r="G38" i="1" s="1"/>
  <c r="E27" i="1"/>
  <c r="H27" i="1" s="1"/>
  <c r="E15" i="1"/>
  <c r="H15" i="1" s="1"/>
  <c r="H24" i="4"/>
  <c r="H26" i="4"/>
  <c r="H25" i="4"/>
  <c r="H15" i="4"/>
  <c r="H11" i="4"/>
  <c r="E35" i="9"/>
  <c r="E26" i="9" s="1"/>
  <c r="E49" i="9"/>
  <c r="E42" i="9"/>
  <c r="E80" i="1" s="1"/>
  <c r="E63" i="8"/>
  <c r="H80" i="1" l="1"/>
  <c r="G80" i="1"/>
  <c r="E62" i="9"/>
  <c r="E72" i="1"/>
  <c r="H60" i="1"/>
  <c r="H74" i="1"/>
  <c r="G99" i="1"/>
  <c r="H47" i="1"/>
  <c r="H39" i="1"/>
  <c r="G83" i="1"/>
  <c r="H73" i="1"/>
  <c r="G98" i="1"/>
  <c r="H94" i="1"/>
  <c r="G15" i="1"/>
  <c r="G27" i="1"/>
  <c r="H46" i="1"/>
  <c r="H38" i="1"/>
  <c r="G66" i="1"/>
  <c r="G94" i="1"/>
  <c r="G97" i="1"/>
  <c r="G61" i="1"/>
  <c r="G77" i="1"/>
  <c r="G96" i="1"/>
  <c r="H136" i="1"/>
  <c r="G57" i="1"/>
  <c r="G101" i="1"/>
  <c r="E165" i="8"/>
  <c r="E163" i="8"/>
  <c r="E151" i="8"/>
  <c r="E44" i="1" s="1"/>
  <c r="E150" i="8"/>
  <c r="E107" i="8"/>
  <c r="G107" i="8" s="1"/>
  <c r="E41" i="8"/>
  <c r="F41" i="8"/>
  <c r="D41" i="8"/>
  <c r="E16" i="8"/>
  <c r="E8" i="8" s="1"/>
  <c r="E12" i="1" s="1"/>
  <c r="F16" i="8"/>
  <c r="D16" i="8"/>
  <c r="D8" i="8" s="1"/>
  <c r="E11" i="1"/>
  <c r="H9" i="8"/>
  <c r="H10" i="8"/>
  <c r="H11" i="8"/>
  <c r="H12" i="8"/>
  <c r="H13" i="8"/>
  <c r="H14" i="8"/>
  <c r="H15" i="8"/>
  <c r="H17" i="8"/>
  <c r="H18" i="8"/>
  <c r="H19" i="8"/>
  <c r="H20" i="8"/>
  <c r="H21" i="8"/>
  <c r="H22" i="8"/>
  <c r="H23" i="8"/>
  <c r="H24" i="8"/>
  <c r="H25" i="8"/>
  <c r="H27" i="8"/>
  <c r="H28" i="8"/>
  <c r="H40" i="8"/>
  <c r="H42" i="8"/>
  <c r="H47" i="8"/>
  <c r="H48" i="8"/>
  <c r="H49" i="8"/>
  <c r="H50" i="8"/>
  <c r="H51" i="8"/>
  <c r="H52" i="8"/>
  <c r="H55" i="8"/>
  <c r="H56" i="8"/>
  <c r="H57" i="8"/>
  <c r="H58" i="8"/>
  <c r="H59" i="8"/>
  <c r="H60" i="8"/>
  <c r="H61" i="8"/>
  <c r="H66" i="8"/>
  <c r="H67" i="8"/>
  <c r="H68" i="8"/>
  <c r="H69" i="8"/>
  <c r="H70" i="8"/>
  <c r="H71" i="8"/>
  <c r="H72" i="8"/>
  <c r="H73" i="8"/>
  <c r="H109" i="8"/>
  <c r="H110" i="8"/>
  <c r="H112" i="8"/>
  <c r="H118" i="8"/>
  <c r="H145" i="8"/>
  <c r="H146" i="8"/>
  <c r="H150" i="8"/>
  <c r="H151" i="8"/>
  <c r="H153" i="8"/>
  <c r="H154" i="8"/>
  <c r="H157" i="8"/>
  <c r="H158" i="8"/>
  <c r="G15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100" i="8"/>
  <c r="G101" i="8"/>
  <c r="G102" i="8"/>
  <c r="G103" i="8"/>
  <c r="G104" i="8"/>
  <c r="G105" i="8"/>
  <c r="G106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9" i="8"/>
  <c r="G10" i="8"/>
  <c r="G11" i="8"/>
  <c r="G12" i="8"/>
  <c r="G13" i="8"/>
  <c r="G14" i="8"/>
  <c r="H7" i="8"/>
  <c r="G7" i="8"/>
  <c r="H72" i="1" l="1"/>
  <c r="G72" i="1"/>
  <c r="H12" i="1"/>
  <c r="G12" i="1"/>
  <c r="H44" i="1"/>
  <c r="G44" i="1"/>
  <c r="H11" i="1"/>
  <c r="G11" i="1"/>
  <c r="E84" i="1"/>
  <c r="E172" i="8"/>
  <c r="H165" i="8"/>
  <c r="G165" i="8"/>
  <c r="G151" i="8"/>
  <c r="H16" i="8"/>
  <c r="G41" i="8"/>
  <c r="E14" i="1"/>
  <c r="E43" i="1"/>
  <c r="E24" i="9"/>
  <c r="E70" i="1" s="1"/>
  <c r="H163" i="8"/>
  <c r="E28" i="1"/>
  <c r="H107" i="8"/>
  <c r="E99" i="8"/>
  <c r="E24" i="1" s="1"/>
  <c r="H63" i="8"/>
  <c r="G63" i="8"/>
  <c r="E13" i="1"/>
  <c r="F8" i="8"/>
  <c r="H41" i="8"/>
  <c r="G16" i="8"/>
  <c r="G43" i="1" l="1"/>
  <c r="H43" i="1"/>
  <c r="G84" i="1"/>
  <c r="H84" i="1"/>
  <c r="H28" i="1"/>
  <c r="G28" i="1"/>
  <c r="G14" i="1"/>
  <c r="H14" i="1"/>
  <c r="G24" i="1"/>
  <c r="H24" i="1"/>
  <c r="G70" i="1"/>
  <c r="H70" i="1"/>
  <c r="H172" i="8"/>
  <c r="G172" i="8"/>
  <c r="G13" i="1"/>
  <c r="H13" i="1"/>
  <c r="H99" i="8"/>
  <c r="G99" i="8"/>
  <c r="H8" i="8"/>
  <c r="G8" i="8"/>
</calcChain>
</file>

<file path=xl/sharedStrings.xml><?xml version="1.0" encoding="utf-8"?>
<sst xmlns="http://schemas.openxmlformats.org/spreadsheetml/2006/main" count="2659" uniqueCount="586">
  <si>
    <t>I. Формування фінансових результатів</t>
  </si>
  <si>
    <t>Найменування показника</t>
  </si>
  <si>
    <t>Код рядка</t>
  </si>
  <si>
    <t>Факт наростаючим підсумком з початку року</t>
  </si>
  <si>
    <t>Звітний період (3-й Квартал 2016 року)</t>
  </si>
  <si>
    <t>Пояснення та обґрунтування до запланованого рівня доходів/витрат</t>
  </si>
  <si>
    <t>минулий рік</t>
  </si>
  <si>
    <t>поточний рік</t>
  </si>
  <si>
    <t>план</t>
  </si>
  <si>
    <t>факт</t>
  </si>
  <si>
    <t>виконання, %</t>
  </si>
  <si>
    <t>Доходи і витрати (деталізація)</t>
  </si>
  <si>
    <t>Чистий дохід від реалізації продукції (товарів, робіт, послуг) (розшифрувати)</t>
  </si>
  <si>
    <t>Собівартість реалізованої продукції (товарів, робіт, послуг)</t>
  </si>
  <si>
    <t>Витрати на сировину та основні матеріали</t>
  </si>
  <si>
    <t>Перевиконано ту звязку з закупівлею лако-фарбних матеріалів та запчастин</t>
  </si>
  <si>
    <t>Витрати на електроенергію</t>
  </si>
  <si>
    <t>Перевиконано у звязку з підняттям тарифів</t>
  </si>
  <si>
    <t>Витрати на оплату праці</t>
  </si>
  <si>
    <t>Економія (зменшено штатні одиниці)</t>
  </si>
  <si>
    <t>Відрахування на соціальні заходи</t>
  </si>
  <si>
    <t>Відповідно до заробітної плати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</si>
  <si>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</si>
  <si>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</si>
  <si>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Перегляд норм застосування амортизаційних відрахувань</t>
  </si>
  <si>
    <t>інші витрати (розшифрувати)</t>
  </si>
  <si>
    <t>охорона праці</t>
  </si>
  <si>
    <t>1018/1</t>
  </si>
  <si>
    <t>навчання по охороні праці, вимір опору, медогляд</t>
  </si>
  <si>
    <t>оренда та/або утримання причалів</t>
  </si>
  <si>
    <t>1018/2</t>
  </si>
  <si>
    <t>оренда кас</t>
  </si>
  <si>
    <t>оренда приміщень</t>
  </si>
  <si>
    <t>1018/3</t>
  </si>
  <si>
    <t>оренда офісів у регіонах</t>
  </si>
  <si>
    <t>утримання приміщень</t>
  </si>
  <si>
    <t>1018/4</t>
  </si>
  <si>
    <t>відрядження</t>
  </si>
  <si>
    <t>1018/5</t>
  </si>
  <si>
    <t>відрядження (м. Черкаси, Білгород-Дністровський, Миколаїв</t>
  </si>
  <si>
    <t>послуги зв'язку, Інтернет, періодичні видання, поштові послуги тощо</t>
  </si>
  <si>
    <t>1018/6</t>
  </si>
  <si>
    <t>послуги Інтернету, телефонний звязок</t>
  </si>
  <si>
    <t>обовязкові платежі та збори</t>
  </si>
  <si>
    <t>1018/7</t>
  </si>
  <si>
    <t>податок на воду</t>
  </si>
  <si>
    <t>організаційно-технічні послуги</t>
  </si>
  <si>
    <t>1018/8</t>
  </si>
  <si>
    <t>послуги з оформлення документів</t>
  </si>
  <si>
    <t>1018/9</t>
  </si>
  <si>
    <t>інші</t>
  </si>
  <si>
    <t>1018/10</t>
  </si>
  <si>
    <t>оцінка основних засобів, паспортизація будівель, споруд</t>
  </si>
  <si>
    <t>1018/11</t>
  </si>
  <si>
    <t>страхування</t>
  </si>
  <si>
    <t>1018/12</t>
  </si>
  <si>
    <t>шлюзування суден</t>
  </si>
  <si>
    <t>1018/13</t>
  </si>
  <si>
    <t>водолазне обстеження, промірні роботи</t>
  </si>
  <si>
    <t>1018/14</t>
  </si>
  <si>
    <t>водолазне обстеження ГТС - 1,5 тис. грн, суден- 6,9 тис. грн</t>
  </si>
  <si>
    <t>послуги СЕС</t>
  </si>
  <si>
    <t>1018/15</t>
  </si>
  <si>
    <t>пожежнa безпекa</t>
  </si>
  <si>
    <t>1018/16</t>
  </si>
  <si>
    <t>послуги Регістра судноплавства</t>
  </si>
  <si>
    <t>1018/17</t>
  </si>
  <si>
    <t>утримання території</t>
  </si>
  <si>
    <t>1018/18</t>
  </si>
  <si>
    <t>прибирання причалів у м. Києві</t>
  </si>
  <si>
    <t>послуги з охорони, забезпечення відеоспостереження тощо</t>
  </si>
  <si>
    <t>1018/19</t>
  </si>
  <si>
    <t>наладка, техогляди, обслуговання техніки</t>
  </si>
  <si>
    <t>1018/20</t>
  </si>
  <si>
    <t>витрати на теплову енергію</t>
  </si>
  <si>
    <t>1018/21</t>
  </si>
  <si>
    <t>Валовий прибуток (збиток)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</si>
  <si>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</si>
  <si>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</si>
  <si>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2 службових авто- зар плата та відрах ЄСВ - 27,2 тис. грн, амортизація - 6,1 тис. грн, утримання (запчастини)- 1,9 тис. грн, бензин - 33,0 тис. грн.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</si>
  <si>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</si>
  <si>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</si>
  <si>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</si>
  <si>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</si>
  <si>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</si>
  <si>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</si>
  <si>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мінімізація витрат</t>
  </si>
  <si>
    <t>витрати на оплату праці</t>
  </si>
  <si>
    <t>заробітна плата</t>
  </si>
  <si>
    <t>відрахування на соціальні заходи</t>
  </si>
  <si>
    <t>відповідно до з/п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</si>
  <si>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</si>
  <si>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</si>
  <si>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Оренда офісу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</si>
  <si>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</si>
  <si>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</si>
  <si>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послуги курьєрської доставки, поштові витрати, миючі, канцелярія, реклама у газетах стосовно тендерів</t>
  </si>
  <si>
    <t>консультаційні та інформаційні послуги</t>
  </si>
  <si>
    <t>юридичні послуги</t>
  </si>
  <si>
    <t>послуги з оцінки майна</t>
  </si>
  <si>
    <t>проведено оцінку 2 т/х дл я укладення бербоут-чартерного договору</t>
  </si>
  <si>
    <t>витрати на охорону праці загальногосподарського персоналу</t>
  </si>
  <si>
    <t>навчання керівного складу</t>
  </si>
  <si>
    <t>відновлення та ремонт принтерів (заміна картриджів)</t>
  </si>
  <si>
    <t>витрати на поліпшення основних фондів</t>
  </si>
  <si>
    <t>1050/1</t>
  </si>
  <si>
    <t>інші адміністративні витрати (розшифрувати)</t>
  </si>
  <si>
    <t>паливо</t>
  </si>
  <si>
    <t>1051/1</t>
  </si>
  <si>
    <t>сировина та матеріали</t>
  </si>
  <si>
    <t>1051/2</t>
  </si>
  <si>
    <t>електроенергія</t>
  </si>
  <si>
    <t>1051/3</t>
  </si>
  <si>
    <t>Електроенергія в орендованому офісі</t>
  </si>
  <si>
    <t>утримання приміщень, комунальні послуги тощо</t>
  </si>
  <si>
    <t>1051/4</t>
  </si>
  <si>
    <t>Комунальні послуги в орендованому офісі</t>
  </si>
  <si>
    <t>послуги банку</t>
  </si>
  <si>
    <t>1051/5</t>
  </si>
  <si>
    <t>послуги банку (Клієнт-банк)</t>
  </si>
  <si>
    <t>обов'язкові платежі та збори</t>
  </si>
  <si>
    <t>1051/6</t>
  </si>
  <si>
    <t>Податок на землю - 12,1 тис. грн,радіочастоти - 1,6 тис. грн.</t>
  </si>
  <si>
    <t>нотаріальні послуги</t>
  </si>
  <si>
    <t>1051/7</t>
  </si>
  <si>
    <t>нотаріальні послуги (засвідчення документів)</t>
  </si>
  <si>
    <t>судовий збір</t>
  </si>
  <si>
    <t>1051/8</t>
  </si>
  <si>
    <t>велика кількість судових справ</t>
  </si>
  <si>
    <t>1051/9</t>
  </si>
  <si>
    <t>послуги щодо обробки даних, розміщування інформації на веб-вузлах, щодо програмного застосування та інші послуги щодо забезпечення інформаційно-тех</t>
  </si>
  <si>
    <t>1051/10</t>
  </si>
  <si>
    <t>послуги 1-С бух-ї, МІРТ, ЛІГА - Закон, обслуговування комп техніки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</si>
  <si>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</si>
  <si>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</si>
  <si>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</si>
  <si>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</si>
  <si>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</si>
  <si>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</si>
  <si>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</si>
  <si>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курсові різниці</t>
  </si>
  <si>
    <t>нетипові операційні доходи (розшифрувати)</t>
  </si>
  <si>
    <t>інші операційні доходи (розшифрувати)</t>
  </si>
  <si>
    <t>від реалізації оборотних активів</t>
  </si>
  <si>
    <t>1073/1</t>
  </si>
  <si>
    <t>дохід від реалізації оборотних активів (ПММ)</t>
  </si>
  <si>
    <t>від реалізації металобрухту</t>
  </si>
  <si>
    <t>1073/2</t>
  </si>
  <si>
    <t>1073/3</t>
  </si>
  <si>
    <t>штрафи, пені за рішенням суду на користь під-ва</t>
  </si>
  <si>
    <t>дохід від списання кредиторської заборгованості, щодо якої минув строк позиву</t>
  </si>
  <si>
    <t>1073/4</t>
  </si>
  <si>
    <t>дохід від кредиторрської заборгованості</t>
  </si>
  <si>
    <t>інші доходи</t>
  </si>
  <si>
    <t>1073/5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</si>
  <si>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</si>
  <si>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</si>
  <si>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</si>
  <si>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</si>
  <si>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</si>
  <si>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</si>
  <si>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витрати згідно з Колдоговором</t>
  </si>
  <si>
    <t>1086/1</t>
  </si>
  <si>
    <t>лікарняні (перші 5 днів)</t>
  </si>
  <si>
    <t>1086/2</t>
  </si>
  <si>
    <t>лікарняні за рахунок підприємства</t>
  </si>
  <si>
    <t>відрахування ЄСВ з лікарняних</t>
  </si>
  <si>
    <t>1086/3</t>
  </si>
  <si>
    <t>ЄСВ з лікарняних</t>
  </si>
  <si>
    <t>витрати при відчуженні (реалізації) основних засобів (залишкова вартість основних засобів та передпродажні витрати)</t>
  </si>
  <si>
    <t>1086/4</t>
  </si>
  <si>
    <t>перерахування профкому</t>
  </si>
  <si>
    <t>1086/5</t>
  </si>
  <si>
    <t>штрафи, пені</t>
  </si>
  <si>
    <t>1086/6</t>
  </si>
  <si>
    <t>штрафи, пеня за рішенням суду</t>
  </si>
  <si>
    <t>інші витрати</t>
  </si>
  <si>
    <t>1086/7</t>
  </si>
  <si>
    <t>витрати від релізації оборотних ктивів (ПММ)</t>
  </si>
  <si>
    <t>списання безнадійної дебіторської заборгованості</t>
  </si>
  <si>
    <t>1086/8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</si>
  <si>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</si>
  <si>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</si>
  <si>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</si>
  <si>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</si>
  <si>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</si>
  <si>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Інші доходи, усього, у тому числі:</t>
  </si>
  <si>
    <t>інші доходи (розшифрувати)</t>
  </si>
  <si>
    <t>1152/1</t>
  </si>
  <si>
    <t>доходи від передачі та/або списання майна, основних засобів тощо</t>
  </si>
  <si>
    <t>1152/2</t>
  </si>
  <si>
    <t>Інші витрати, усього, у тому числі:</t>
  </si>
  <si>
    <t>витрати від передачі та/або списання майна, основних засобів тощо</t>
  </si>
  <si>
    <t>1162/1</t>
  </si>
  <si>
    <t>1162/2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</si>
  <si>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</si>
  <si>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</si>
  <si>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</si>
  <si>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Чистий фінансовий результат, у тому числі:</t>
  </si>
  <si>
    <t>збиток</t>
  </si>
  <si>
    <t>Усього доходів</t>
  </si>
  <si>
    <t>Усього витрат</t>
  </si>
  <si>
    <t>Неконтрольована частка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</si>
  <si>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</si>
  <si>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</si>
  <si>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</si>
  <si>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</si>
  <si>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</si>
  <si>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</si>
  <si>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</si>
  <si>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EBITDA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</si>
  <si>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</si>
  <si>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</si>
  <si>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</si>
  <si>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</si>
  <si>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</si>
  <si>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</si>
  <si>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Усього</t>
  </si>
  <si>
    <t>Керівник</t>
  </si>
  <si>
    <t>Директор</t>
  </si>
  <si>
    <t>Бомчак С.І.</t>
  </si>
  <si>
    <t>(посада)</t>
  </si>
  <si>
    <t>(підпис)</t>
  </si>
  <si>
    <t>(ініціали, прізвище)</t>
  </si>
  <si>
    <t xml:space="preserve">Код рядка </t>
  </si>
  <si>
    <t>відхилення,  +/–</t>
  </si>
  <si>
    <t xml:space="preserve">Витрати на паливо </t>
  </si>
  <si>
    <t>Економія (вартість ПММ  у фінплані вища ніж по факту)</t>
  </si>
  <si>
    <t>Корегування витрат на ремонт т/х (-25,5 тис. грн.) - віднесено до витрат Регістра по флоту тис. грн, послуги Еллінга та підйому та спуску - 27,1 тис. грн,  буксировка т/х - 6,7 тис. грн, дозвільні док</t>
  </si>
  <si>
    <t>0,0</t>
  </si>
  <si>
    <t xml:space="preserve">комунальні послуги у приіщеннях </t>
  </si>
  <si>
    <t xml:space="preserve">прибирання офісу - 6,3 тис. грн, послуги по РРО - 4,2 тис. грн, </t>
  </si>
  <si>
    <t xml:space="preserve"> послуги Регістра на судна -151,3 тис. грн., га ГТС - 59,7 тис. грн.</t>
  </si>
  <si>
    <t xml:space="preserve">охорона суден </t>
  </si>
  <si>
    <t xml:space="preserve">відрядження до Регонів з метою контролю держ майна </t>
  </si>
  <si>
    <t xml:space="preserve">організаційно-технічні послуги 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</si>
  <si>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</si>
  <si>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</si>
  <si>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суми штрафів, пені, неустойок та інших санкцій за порушення господарських договорів, які одержано від боржників за  рішенням судів</t>
  </si>
  <si>
    <t xml:space="preserve">відсотки по депозитному рахунку 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</si>
  <si>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</si>
  <si>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</si>
  <si>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 xml:space="preserve">прибуток </t>
  </si>
  <si>
    <t>ЗВІТ</t>
  </si>
  <si>
    <t xml:space="preserve">ПРО ВИКОНАННЯ ФІНАНСОВОГО ПЛАНУ ПІДПРИЄМСТВА </t>
  </si>
  <si>
    <t>за 3-й Квартал 2016 рік</t>
  </si>
  <si>
    <t>Адміністрація річкових портів</t>
  </si>
  <si>
    <t>Основні фінансові показники</t>
  </si>
  <si>
    <t>І. Формування фінансових результатів</t>
  </si>
  <si>
    <t>Чистий дохід від реалізації продукції (товарів, робіт, послуг)</t>
  </si>
  <si>
    <t>Валовий прибуток/збиток</t>
  </si>
  <si>
    <t>Витрати на збут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</si>
  <si>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</si>
  <si>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</si>
  <si>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</si>
  <si>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</si>
  <si>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</si>
  <si>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</si>
  <si>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</si>
  <si>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</si>
  <si>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</si>
  <si>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Чистий фінансовий результат</t>
  </si>
  <si>
    <t xml:space="preserve">Прибуток </t>
  </si>
  <si>
    <t>Збиток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</si>
  <si>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</si>
  <si>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</si>
  <si>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</si>
  <si>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</si>
  <si>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</si>
  <si>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</si>
  <si>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</si>
  <si>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</si>
  <si>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</si>
  <si>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</si>
  <si>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</si>
  <si>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</si>
  <si>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</si>
  <si>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</si>
  <si>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</si>
  <si>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</si>
  <si>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</si>
  <si>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</si>
  <si>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</si>
  <si>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</si>
  <si>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</si>
  <si>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</si>
  <si>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</si>
  <si>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</si>
  <si>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</si>
  <si>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</si>
  <si>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</si>
  <si>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</si>
  <si>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</si>
  <si>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</si>
  <si>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</si>
  <si>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</si>
  <si>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</si>
  <si>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</si>
  <si>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</si>
  <si>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</si>
  <si>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</si>
  <si>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</si>
  <si>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</si>
  <si>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</si>
  <si>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</si>
  <si>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</si>
  <si>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</si>
  <si>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</si>
  <si>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</si>
  <si>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</si>
  <si>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</si>
  <si>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</si>
  <si>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</si>
  <si>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</si>
  <si>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</si>
  <si>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</si>
  <si>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</si>
  <si>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</si>
  <si>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</si>
  <si>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х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</si>
  <si>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</si>
  <si>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</si>
  <si>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</si>
  <si>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</si>
  <si>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</si>
  <si>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</si>
  <si>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</si>
  <si>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</si>
  <si>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</si>
  <si>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</si>
  <si>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</si>
  <si>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</si>
  <si>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</si>
  <si>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</si>
  <si>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</si>
  <si>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</si>
  <si>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</si>
  <si>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</si>
  <si>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</si>
  <si>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</si>
  <si>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</si>
  <si>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</si>
  <si>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</si>
  <si>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</si>
  <si>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</si>
  <si>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</si>
  <si>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тому числі:</t>
  </si>
  <si>
    <t>директор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</si>
  <si>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</si>
  <si>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</si>
  <si>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</si>
  <si>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у тому числі за основними видами діяльності за КВЕД</t>
  </si>
  <si>
    <t>Інші фонди (розшифрувати)</t>
  </si>
  <si>
    <t>Інші цілі (розшифрувати)</t>
  </si>
  <si>
    <t>капітал у дооцінках</t>
  </si>
  <si>
    <t>податок на доходи фізичних осіб</t>
  </si>
  <si>
    <t>інші податки та збори (розшифрувати)</t>
  </si>
  <si>
    <t>податок на землю</t>
  </si>
  <si>
    <t>спецкористування води</t>
  </si>
  <si>
    <t>збір за користування радіочастотним ресурсом України</t>
  </si>
  <si>
    <t>військовий збір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</si>
  <si>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</si>
  <si>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</si>
  <si>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</si>
  <si>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</si>
  <si>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</si>
  <si>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>єдиний внесок на загальнообов'язкове державне соціальне страхування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</si>
  <si>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</si>
  <si>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</si>
  <si>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</si>
  <si>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</si>
  <si>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ІІІ. Рух грошових коштів (за прямим методом)</t>
  </si>
  <si>
    <t>І. Рух коштів у результаті операційної діяльності</t>
  </si>
  <si>
    <t xml:space="preserve">Надходження грошових коштів від операційної діяльності 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</si>
  <si>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</si>
  <si>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</si>
  <si>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</si>
  <si>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</si>
  <si>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інші доходи  (в т.ч. від ліквідації основних засобів)</t>
  </si>
  <si>
    <t>інше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</si>
  <si>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</si>
  <si>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</si>
  <si>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</si>
  <si>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</si>
  <si>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</si>
  <si>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</si>
  <si>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зменшення (збільшення) дебіторської заборгованості за продукцію,товари, роботи,послуги</t>
  </si>
  <si>
    <t>3060/1</t>
  </si>
  <si>
    <t>одержані штрафи пені неустойки</t>
  </si>
  <si>
    <t>3060/2</t>
  </si>
  <si>
    <t>3060/3</t>
  </si>
  <si>
    <t>надходження для виплат соціального страхування</t>
  </si>
  <si>
    <t>3060/4</t>
  </si>
  <si>
    <t>3060/5</t>
  </si>
  <si>
    <t>відсотки, одержані від банківських установ</t>
  </si>
  <si>
    <t>3060/6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</si>
  <si>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</si>
  <si>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</si>
  <si>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</si>
  <si>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</si>
  <si>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</si>
  <si>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</si>
  <si>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</si>
  <si>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</si>
  <si>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</si>
  <si>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</si>
  <si>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</si>
  <si>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</si>
  <si>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інші платежі (розшифрувати)</t>
  </si>
  <si>
    <t>збільшення (зменшення) поточної кредиторської заборгованості за товари,роботи,послуги</t>
  </si>
  <si>
    <t>Інші</t>
  </si>
  <si>
    <t>рентна плата за спеціальне використання води</t>
  </si>
  <si>
    <t>штрафи та інші санкції</t>
  </si>
  <si>
    <t>Повернення коштів до бюджету</t>
  </si>
  <si>
    <t>Інші витрати (розшифрувати)</t>
  </si>
  <si>
    <t>комісія банка</t>
  </si>
  <si>
    <t>перерахування профспілкам</t>
  </si>
  <si>
    <t>інши витрати</t>
  </si>
  <si>
    <t>розрахунки з підзвітними особами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</si>
  <si>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</si>
  <si>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</si>
  <si>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</si>
  <si>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</si>
  <si>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Надходження від продажу акцій та облігацій </t>
  </si>
  <si>
    <t>придбання основних засобів</t>
  </si>
  <si>
    <t xml:space="preserve">Видатки грошових коштів від інвестиційної діяльності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</si>
  <si>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</si>
  <si>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</si>
  <si>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</si>
  <si>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придбання нематеріальних активів</t>
  </si>
  <si>
    <t xml:space="preserve">Придбання акцій та облігацій  </t>
  </si>
  <si>
    <t>III. Рух коштів у результаті фінансової діяльності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</si>
  <si>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</si>
  <si>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</si>
  <si>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</si>
  <si>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</si>
  <si>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</si>
  <si>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</si>
  <si>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</si>
  <si>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Чистий рух коштів від фінансової діяльності </t>
  </si>
  <si>
    <t>Чистий грошовий потік</t>
  </si>
  <si>
    <t>IV. Капітальні інвестиції</t>
  </si>
  <si>
    <t xml:space="preserve">план </t>
  </si>
  <si>
    <t>Капітальні інвестиції, усього,
у тому числі:</t>
  </si>
  <si>
    <t>Оптимальне значення</t>
  </si>
  <si>
    <t>Факт за 3-й Квартал 2016 року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</si>
  <si>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</si>
  <si>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</si>
  <si>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</si>
  <si>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</si>
  <si>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</si>
  <si>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</si>
  <si>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</si>
  <si>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</si>
  <si>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</si>
  <si>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</si>
  <si>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</si>
  <si>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</si>
  <si>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</si>
  <si>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</si>
  <si>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</si>
  <si>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</si>
  <si>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</si>
  <si>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</si>
  <si>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</si>
  <si>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</si>
  <si>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</si>
  <si>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</si>
  <si>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</si>
  <si>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</si>
  <si>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</si>
  <si>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 xml:space="preserve">                (ініціали, прізвище)    </t>
  </si>
  <si>
    <t>Інформація</t>
  </si>
  <si>
    <t>до фінансового плану на 2016 рік</t>
  </si>
  <si>
    <t>(найменування підприємства)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</si>
  <si>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</si>
  <si>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</t>
  </si>
  <si>
    <t>Факт
відповідного періоду минулого року</t>
  </si>
  <si>
    <t>План
звітного періоду</t>
  </si>
  <si>
    <t>Факт
звітного періоду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</si>
  <si>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</si>
  <si>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</si>
  <si>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Середня кількість працівників (штатних працівників, зовнішніх сумісників та працівників, що працюють за цивільно-правовими договорами),
у тому числі: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</si>
  <si>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</si>
  <si>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</si>
  <si>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</si>
  <si>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</si>
  <si>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</si>
  <si>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</si>
  <si>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</si>
  <si>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</si>
  <si>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 xml:space="preserve">      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</si>
  <si>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</si>
  <si>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</si>
  <si>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</si>
  <si>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 +/–</t>
  </si>
  <si>
    <t>Виконання, %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</si>
  <si>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</si>
  <si>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</si>
  <si>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наданих послуг, одиниця виміру</t>
  </si>
  <si>
    <t>ціна одиниці     (вартість  продукції/     наданих послуг), гривень</t>
  </si>
  <si>
    <t>чистий дохід  від реалізації продукції (товарів, робіт, послуг)</t>
  </si>
  <si>
    <t>кількість продукції/ наданих послуг</t>
  </si>
  <si>
    <t>Пасажирський річковий транспорт, Допоміжне обслуговування водного транспорту</t>
  </si>
  <si>
    <t xml:space="preserve">      4.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</si>
  <si>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</si>
  <si>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</si>
  <si>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</si>
  <si>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</si>
  <si>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</si>
  <si>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</si>
  <si>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</si>
  <si>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 xml:space="preserve">      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</si>
  <si>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</si>
  <si>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</si>
  <si>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</si>
  <si>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</si>
  <si>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</si>
  <si>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</si>
  <si>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</si>
  <si>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</si>
  <si>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t>ММТП "Октябрьск"</t>
  </si>
  <si>
    <t>ДП "Миколаївський морський торгівельний порт"</t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</si>
  <si>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</si>
  <si>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</si>
  <si>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 з/п</t>
  </si>
  <si>
    <t>Марка</t>
  </si>
  <si>
    <t>Рік придбання</t>
  </si>
  <si>
    <t>Мета використання</t>
  </si>
  <si>
    <t>Витрати, усього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</si>
  <si>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</si>
  <si>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</si>
  <si>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факт
відповідного періоду
минулого року</t>
  </si>
  <si>
    <t>план
звітного періоду</t>
  </si>
  <si>
    <t>факт
звітного періоду</t>
  </si>
  <si>
    <t>Honda civic AA 3544 KT,  Chevrolet lacetti  AA 6173 MI</t>
  </si>
  <si>
    <t xml:space="preserve">Передано на баланс з метою- використання у господарській діяльності </t>
  </si>
  <si>
    <t>Honda civic AA 0652 ВА,  Chevrolet lacetti  АА 0956 НО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</si>
  <si>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</si>
  <si>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</si>
  <si>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</si>
  <si>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8.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</si>
  <si>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</si>
  <si>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</si>
  <si>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</si>
  <si>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</si>
  <si>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</si>
  <si>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</si>
  <si>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I</t>
  </si>
  <si>
    <t>Капітальне будівництво</t>
  </si>
  <si>
    <t>-</t>
  </si>
  <si>
    <t>II</t>
  </si>
  <si>
    <t>Придбання (виготовлення) основних засобів</t>
  </si>
  <si>
    <t>АІС "В" (Блок живлення)</t>
  </si>
  <si>
    <t>УКВ радіостанція стаціонарна - 6 шт</t>
  </si>
  <si>
    <t>УКВ переносні (радіоустаткування) - 14 шт</t>
  </si>
  <si>
    <t>III</t>
  </si>
  <si>
    <t>Придбання (виготовлення) інших необоротних матеріальних активів</t>
  </si>
  <si>
    <t>Рятувальні жилети</t>
  </si>
  <si>
    <t>Ракети, фальшвеєри</t>
  </si>
  <si>
    <t>фальшвеєри</t>
  </si>
  <si>
    <t>IV</t>
  </si>
  <si>
    <t>Придбання (створення) нематеріальних активів</t>
  </si>
  <si>
    <t xml:space="preserve">Паспортизація причалів </t>
  </si>
  <si>
    <t>Антивірус</t>
  </si>
  <si>
    <t>V</t>
  </si>
  <si>
    <t>Модернізація, модифікація (добудова, дообладнання, реконструкція) основних засобів</t>
  </si>
  <si>
    <t>Інженерні мережі, каналізація</t>
  </si>
  <si>
    <t>VI</t>
  </si>
  <si>
    <t>Капітальний ремонт</t>
  </si>
  <si>
    <t>Кап ремонт суден</t>
  </si>
  <si>
    <t>Відсоток</t>
  </si>
  <si>
    <t>9. Капітальне будівництво (рядок 4010 таблиці 4)</t>
  </si>
  <si>
    <t>№</t>
  </si>
  <si>
    <t>Найменування об’єктів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</si>
  <si>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</si>
  <si>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</si>
  <si>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</si>
  <si>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</si>
  <si>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</si>
  <si>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</si>
  <si>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</si>
  <si>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</si>
  <si>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</si>
  <si>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кредитні кошти</t>
  </si>
  <si>
    <t>інші джерела (зазначити джерело)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</si>
</sst>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8">
    <numFmt numFmtId="164" formatCode="#,##0.0"/>
    <numFmt numFmtId="165" formatCode="[=-248.8]&quot;(248,8)&quot;;General"/>
    <numFmt numFmtId="166" formatCode="0.0"/>
    <numFmt numFmtId="167" formatCode="[=-7200]&quot;(7 200,0)&quot;;General"/>
    <numFmt numFmtId="168" formatCode="[=-5632]&quot;(5 632,0)&quot;;General"/>
    <numFmt numFmtId="169" formatCode="[=-2531.4]&quot;(2 531,4)&quot;;General"/>
    <numFmt numFmtId="170" formatCode="[=-2313]&quot;(2 313,0)&quot;;General"/>
    <numFmt numFmtId="171" formatCode="[=-63]&quot;(63,0)&quot;;General"/>
    <numFmt numFmtId="172" formatCode="[=-135.6]&quot;(135,6)&quot;;General"/>
    <numFmt numFmtId="173" formatCode="[=-24]&quot;(24,0)&quot;;General"/>
    <numFmt numFmtId="174" formatCode="[=-36.5]&quot;(36,5)&quot;;General"/>
    <numFmt numFmtId="175" formatCode="[=-1913.7]&quot;(1 913,7)&quot;;General"/>
    <numFmt numFmtId="176" formatCode="[=-742.5]&quot;(742,5)&quot;;General"/>
    <numFmt numFmtId="177" formatCode="[=-602.9]&quot;(602,9)&quot;;General"/>
    <numFmt numFmtId="178" formatCode="[=-497.4]&quot;(497,4)&quot;;General"/>
    <numFmt numFmtId="179" formatCode="[=-79.8]&quot;(79,8)&quot;;General"/>
    <numFmt numFmtId="180" formatCode="[=-72.1]&quot;(72,1)&quot;;General"/>
    <numFmt numFmtId="181" formatCode="[=-35]&quot;(35,0)&quot;;General"/>
    <numFmt numFmtId="182" formatCode="[=-44.1]&quot;(44,1)&quot;;General"/>
    <numFmt numFmtId="183" formatCode="[=-2490]&quot;(2 490,0)&quot;;General"/>
    <numFmt numFmtId="184" formatCode="[=-2407.6]&quot;(2 407,6)&quot;;General"/>
    <numFmt numFmtId="185" formatCode="[=-1018.6]&quot;(1 018,6)&quot;;General"/>
    <numFmt numFmtId="186" formatCode="[=-900.6]&quot;(900,6)&quot;;General"/>
    <numFmt numFmtId="187" formatCode="[=-907.8]&quot;(907,8)&quot;;General"/>
    <numFmt numFmtId="188" formatCode="[=-529.7]&quot;(529,7)&quot;;General"/>
    <numFmt numFmtId="189" formatCode="[=-224.1]&quot;(224,1)&quot;;General"/>
    <numFmt numFmtId="190" formatCode="[=-199.4]&quot;(199,4)&quot;;General"/>
    <numFmt numFmtId="191" formatCode="[=-527.9]&quot;(527,9)&quot;;General"/>
    <numFmt numFmtId="192" formatCode="[=-279.5]&quot;(279,5)&quot;;General"/>
    <numFmt numFmtId="193" formatCode="[=-99]&quot;(99,0)&quot;;General"/>
    <numFmt numFmtId="194" formatCode="[=-14.2]&quot;(14,2)&quot;;General"/>
    <numFmt numFmtId="195" formatCode="[=-1056.7]&quot;(1 056,7)&quot;;General"/>
    <numFmt numFmtId="196" formatCode="[=-881.1]&quot;(881,1)&quot;;General"/>
    <numFmt numFmtId="197" formatCode="[=-290]&quot;(290,0)&quot;;General"/>
    <numFmt numFmtId="198" formatCode="[=-303.2]&quot;(303,2)&quot;;General"/>
    <numFmt numFmtId="199" formatCode="[=-161.1]&quot;(161,1)&quot;;General"/>
    <numFmt numFmtId="200" formatCode="[=-583.9]&quot;(583,9)&quot;;General"/>
    <numFmt numFmtId="201" formatCode="[=-9.2]&quot;(9,2)&quot;;General"/>
    <numFmt numFmtId="202" formatCode="[=-7]&quot;(7,0)&quot;;General"/>
    <numFmt numFmtId="203" formatCode="[=-5.1]&quot;(5,1)&quot;;General"/>
    <numFmt numFmtId="204" formatCode="[=-10.4]&quot;(10,4)&quot;;General"/>
    <numFmt numFmtId="205" formatCode="[=-6.2]&quot;(6,2)&quot;;General"/>
    <numFmt numFmtId="206" formatCode="[=-32.8]&quot;(32,8)&quot;;General"/>
    <numFmt numFmtId="207" formatCode="[=-16.7]&quot;(16,7)&quot;;General"/>
    <numFmt numFmtId="208" formatCode="[=-23.3]&quot;(23,3)&quot;;General"/>
    <numFmt numFmtId="209" formatCode="[=-10.3]&quot;(10,3)&quot;;General"/>
    <numFmt numFmtId="210" formatCode="[=-3.6]&quot;(3,6)&quot;;General"/>
    <numFmt numFmtId="211" formatCode="[=-8]&quot;(8,0)&quot;;General"/>
    <numFmt numFmtId="212" formatCode="[=-80]&quot;(80,0)&quot;;General"/>
    <numFmt numFmtId="213" formatCode="[=-45]&quot;(45,0)&quot;;General"/>
    <numFmt numFmtId="214" formatCode="[=-40]&quot;(40,0)&quot;;General"/>
    <numFmt numFmtId="215" formatCode="[=-2.7]&quot;(2,7)&quot;;General"/>
    <numFmt numFmtId="216" formatCode="[=-1]&quot;(1,0)&quot;;General"/>
    <numFmt numFmtId="217" formatCode="[=-0.7]&quot;(0,7)&quot;;General"/>
    <numFmt numFmtId="218" formatCode="[=-6.3]&quot;(6,3)&quot;;General"/>
    <numFmt numFmtId="219" formatCode="[=-7.6]&quot;(7,6)&quot;;General"/>
    <numFmt numFmtId="220" formatCode="[=-3.5]&quot;(3,5)&quot;;General"/>
    <numFmt numFmtId="221" formatCode="[=-4.4]&quot;(4,4)&quot;;General"/>
    <numFmt numFmtId="222" formatCode="[=-0.9]&quot;(0,9)&quot;;General"/>
    <numFmt numFmtId="223" formatCode="[=-94]&quot;(94,0)&quot;;General"/>
    <numFmt numFmtId="224" formatCode="[=-21.3]&quot;(21,3)&quot;;General"/>
    <numFmt numFmtId="225" formatCode="[=-20.5]&quot;(20,5)&quot;;General"/>
    <numFmt numFmtId="226" formatCode="[=-10.2]&quot;(10,2)&quot;;General"/>
    <numFmt numFmtId="227" formatCode="[=-2.5]&quot;(2,5)&quot;;General"/>
    <numFmt numFmtId="228" formatCode="[=-3.7]&quot;(3,7)&quot;;General"/>
    <numFmt numFmtId="229" formatCode="[=-1.3]&quot;(1,3)&quot;;General"/>
    <numFmt numFmtId="230" formatCode="[=-4]&quot;(4,0)&quot;;General"/>
    <numFmt numFmtId="231" formatCode="[=-5.2]&quot;(5,2)&quot;;General"/>
    <numFmt numFmtId="232" formatCode="[=-1.2]&quot;(1,2)&quot;;General"/>
    <numFmt numFmtId="233" formatCode="[=-3.1]&quot;(3,1)&quot;;General"/>
    <numFmt numFmtId="234" formatCode="[=-0.2]&quot;(0,2)&quot;;General"/>
    <numFmt numFmtId="235" formatCode="[=-37.7]&quot;(37,7)&quot;;General"/>
    <numFmt numFmtId="236" formatCode="[=-32]&quot;(32,0)&quot;;General"/>
    <numFmt numFmtId="237" formatCode="[=-8.5]&quot;(8,5)&quot;;General"/>
    <numFmt numFmtId="238" formatCode="[=-0.6]&quot;(0,6)&quot;;General"/>
    <numFmt numFmtId="239" formatCode="[=-1.4]&quot;(1,4)&quot;;General"/>
    <numFmt numFmtId="240" formatCode="[=-299.1]&quot;(299,1)&quot;;General"/>
    <numFmt numFmtId="241" formatCode="[=-211]&quot;(211,0)&quot;;General"/>
    <numFmt numFmtId="242" formatCode="[=-25.5]&quot;(25,5)&quot;;General"/>
    <numFmt numFmtId="243" formatCode="[=-9.5]&quot;(9,5)&quot;;General"/>
    <numFmt numFmtId="244" formatCode="[=-31.8]&quot;(31,8)&quot;;General"/>
    <numFmt numFmtId="245" formatCode="[=-10.6]&quot;(10,6)&quot;;General"/>
    <numFmt numFmtId="246" formatCode="[=-10.5]&quot;(10,5)&quot;;General"/>
    <numFmt numFmtId="247" formatCode="[=-0.3]&quot;(0,3)&quot;;General"/>
    <numFmt numFmtId="248" formatCode="[=-19.1]&quot;(19,1)&quot;;General"/>
    <numFmt numFmtId="249" formatCode="[=-15.6]&quot;(15,6)&quot;;General"/>
    <numFmt numFmtId="250" formatCode="[=-1955]&quot;(1 955,0)&quot;;General"/>
    <numFmt numFmtId="251" formatCode="[=-2261]&quot;(2 261,0)&quot;;General"/>
    <numFmt numFmtId="252" formatCode="[=-903]&quot;(903,0)&quot;;General"/>
    <numFmt numFmtId="253" formatCode="[=-821]&quot;(821,0)&quot;;General"/>
    <numFmt numFmtId="254" formatCode="[=-176.6]&quot;(176,6)&quot;;General"/>
    <numFmt numFmtId="255" formatCode="[=-81.7]&quot;(81,7)&quot;;General"/>
    <numFmt numFmtId="256" formatCode="[=-67.9]&quot;(67,9)&quot;;General"/>
    <numFmt numFmtId="257" formatCode="[=-26]&quot;(26,0)&quot;;General"/>
    <numFmt numFmtId="258" formatCode="[=-66.7]&quot;(66,7)&quot;;General"/>
    <numFmt numFmtId="259" formatCode="[=-25]&quot;(25,0)&quot;;General"/>
    <numFmt numFmtId="260" formatCode="[=-20.8]&quot;(20,8)&quot;;General"/>
    <numFmt numFmtId="261" formatCode="[=-14.6]&quot;(14,6)&quot;;General"/>
    <numFmt numFmtId="262" formatCode="[=-18.4]&quot;(18,4)&quot;;General"/>
    <numFmt numFmtId="263" formatCode="[=-14]&quot;(14,0)&quot;;General"/>
    <numFmt numFmtId="264" formatCode="[=-6.6]&quot;(6,6)&quot;;General"/>
    <numFmt numFmtId="265" formatCode="[=-1093]&quot;(1 093,0)&quot;;General"/>
    <numFmt numFmtId="266" formatCode="[=-1178]&quot;(1 178,0)&quot;;General"/>
    <numFmt numFmtId="267" formatCode="[=-452.7]&quot;(452,7)&quot;;General"/>
    <numFmt numFmtId="268" formatCode="[=-448.6]&quot;(448,6)&quot;;General"/>
    <numFmt numFmtId="269" formatCode="[=-394.2]&quot;(394,2)&quot;;General"/>
    <numFmt numFmtId="270" formatCode="[=-250.9]&quot;(250,9)&quot;;General"/>
    <numFmt numFmtId="271" formatCode="[=-99.6]&quot;(99,6)&quot;;General"/>
    <numFmt numFmtId="272" formatCode="[=-94.9]&quot;(94,9)&quot;;General"/>
    <numFmt numFmtId="273" formatCode="[=-4.3]&quot;(4,3)&quot;;General"/>
    <numFmt numFmtId="274" formatCode="[=-1.7]&quot;(1,7)&quot;;General"/>
    <numFmt numFmtId="275" formatCode="[=-3]&quot;(3,0)&quot;;General"/>
    <numFmt numFmtId="276" formatCode="[=-199.8]&quot;(199,8)&quot;;General"/>
    <numFmt numFmtId="277" formatCode="[=-75]&quot;(75,0)&quot;;General"/>
    <numFmt numFmtId="278" formatCode="[=-66.6]&quot;(66,6)&quot;;General"/>
    <numFmt numFmtId="279" formatCode="[=-45.7]&quot;(45,7)&quot;;General"/>
    <numFmt numFmtId="280" formatCode="[=-30]&quot;(30,0)&quot;;General"/>
    <numFmt numFmtId="281" formatCode="[=-15.7]&quot;(15,7)&quot;;General"/>
    <numFmt numFmtId="282" formatCode="[=-1.5]&quot;(1,5)&quot;;General"/>
    <numFmt numFmtId="283" formatCode="[=-12.8]&quot;(12,8)&quot;;General"/>
    <numFmt numFmtId="284" formatCode="[=-3.2]&quot;(3,2)&quot;;General"/>
    <numFmt numFmtId="285" formatCode="[=-6.1]&quot;(6,1)&quot;;General"/>
    <numFmt numFmtId="286" formatCode="[=-2]&quot;(2,0)&quot;;General"/>
    <numFmt numFmtId="287" formatCode="[=-4.5]&quot;(4,5)&quot;;General"/>
    <numFmt numFmtId="288" formatCode="[=-4.1]&quot;(4,1)&quot;;General"/>
    <numFmt numFmtId="289" formatCode="[=-0.1]&quot;(0,1)&quot;;General"/>
    <numFmt numFmtId="290" formatCode="[=-158.9]&quot;(158,9)&quot;;General"/>
    <numFmt numFmtId="291" formatCode="[=-289.2]&quot;(289,2)&quot;;General"/>
    <numFmt numFmtId="292" formatCode="[=-24.3]&quot;(24,3)&quot;;General"/>
    <numFmt numFmtId="293" formatCode="[=-13.1]&quot;(13,1)&quot;;General"/>
    <numFmt numFmtId="294" formatCode="[=-6]&quot;(6,0)&quot;;General"/>
    <numFmt numFmtId="295" formatCode="[=-5.3]&quot;(5,3)&quot;;General"/>
    <numFmt numFmtId="296" formatCode="[=-22.7]&quot;(22,7)&quot;;General"/>
    <numFmt numFmtId="297" formatCode="[=-18.8]&quot;(18,8)&quot;;General"/>
    <numFmt numFmtId="298" formatCode="[=-9]&quot;(9,0)&quot;;General"/>
    <numFmt numFmtId="299" formatCode="[=-18.2]&quot;(18,2)&quot;;General"/>
    <numFmt numFmtId="300" formatCode="[=-23.2]&quot;(23,2)&quot;;General"/>
    <numFmt numFmtId="301" formatCode="[=-9.7]&quot;(9,7)&quot;;General"/>
    <numFmt numFmtId="302" formatCode="[=-41.2]&quot;(41,2)&quot;;General"/>
    <numFmt numFmtId="303" formatCode="[=-14.5]&quot;(14,5)&quot;;General"/>
    <numFmt numFmtId="304" formatCode="[=-13.7]&quot;(13,7)&quot;;General"/>
    <numFmt numFmtId="305" formatCode="[=-3.4]&quot;(3,4)&quot;;General"/>
    <numFmt numFmtId="306" formatCode="[=-85]&quot;(85,0)&quot;;General"/>
    <numFmt numFmtId="307" formatCode="[=-50]&quot;(50,0)&quot;;General"/>
    <numFmt numFmtId="308" formatCode="[=-49.1]&quot;(49,1)&quot;;General"/>
    <numFmt numFmtId="309" formatCode="[=-1.9]&quot;(1,9)&quot;;General"/>
    <numFmt numFmtId="310" formatCode="[=-76.4]&quot;(76,4)&quot;;General"/>
    <numFmt numFmtId="311" formatCode="[=-25.6]&quot;(25,6)&quot;;General"/>
    <numFmt numFmtId="312" formatCode="[=-15]&quot;(15,0)&quot;;General"/>
    <numFmt numFmtId="313" formatCode="[=-6.7]&quot;(6,7)&quot;;General"/>
    <numFmt numFmtId="314" formatCode="[=-95]&quot;(95,0)&quot;;General"/>
    <numFmt numFmtId="315" formatCode="[=-320]&quot;(320,0)&quot;;General"/>
    <numFmt numFmtId="316" formatCode="[=-31.3]&quot;(31,3)&quot;;General"/>
    <numFmt numFmtId="317" formatCode="[=-109]&quot;(109,0)&quot;;General"/>
    <numFmt numFmtId="318" formatCode="[=-77.7]&quot;(77,7)&quot;;General"/>
    <numFmt numFmtId="319" formatCode="[=-18.7]&quot;(18,7)&quot;;General"/>
    <numFmt numFmtId="320" formatCode="[=-12]&quot;(12,0)&quot;;General"/>
    <numFmt numFmtId="321" formatCode="[=-28.2]&quot;(28,2)&quot;;General"/>
    <numFmt numFmtId="322" formatCode="[=-7.9]&quot;(7,9)&quot;;General"/>
    <numFmt numFmtId="323" formatCode="[=-143.9]&quot;(143,9)&quot;;General"/>
    <numFmt numFmtId="324" formatCode="[=-26.7]&quot;(26,7)&quot;;General"/>
    <numFmt numFmtId="325" formatCode="[=-27.1]&quot;(27,1)&quot;;General"/>
    <numFmt numFmtId="326" formatCode="[=-11.3]&quot;(11,3)&quot;;General"/>
    <numFmt numFmtId="327" formatCode="[=-9.8]&quot;(9,8)&quot;;General"/>
    <numFmt numFmtId="328" formatCode="[=-82.6]&quot;(82,6)&quot;;General"/>
    <numFmt numFmtId="329" formatCode="[=-23.1]&quot;(23,1)&quot;;General"/>
    <numFmt numFmtId="330" formatCode="[=-19.5]&quot;(19,5)&quot;;General"/>
    <numFmt numFmtId="331" formatCode="[=-168]&quot;(168,0)&quot;;General"/>
    <numFmt numFmtId="332" formatCode="[=-42]&quot;(42,0)&quot;;General"/>
    <numFmt numFmtId="333" formatCode="[=-9250]&quot;(9 250,0)&quot;;General"/>
    <numFmt numFmtId="334" formatCode="[=-8255]&quot;(8 255,0)&quot;;General"/>
    <numFmt numFmtId="335" formatCode="[=-3465.7]&quot;(3 465,7)&quot;;General"/>
    <numFmt numFmtId="336" formatCode="[=-3243]&quot;(3 243,0)&quot;;General"/>
    <numFmt numFmtId="337" formatCode="[=-89.3]&quot;(89,3)&quot;;General"/>
    <numFmt numFmtId="338" formatCode="[=-133.9]&quot;(133,9)&quot;;General"/>
    <numFmt numFmtId="339" formatCode="[=-5582]&quot;(5 582,0)&quot;;General"/>
    <numFmt numFmtId="340" formatCode="[=-6700]&quot;(6 700,0)&quot;;General"/>
    <numFmt numFmtId="341" formatCode="[=-5107.5]&quot;(5 107,5)&quot;;General"/>
    <numFmt numFmtId="342" formatCode="[=-7147]&quot;(7 147,0)&quot;;General"/>
    <numFmt numFmtId="343" formatCode="[=-2039.5]&quot;(2 039,5)&quot;;General"/>
    <numFmt numFmtId="344" formatCode="[=-1286]&quot;(1 286,0)&quot;;General"/>
    <numFmt numFmtId="345" formatCode="[=-5684]&quot;(5 684,0)&quot;;General"/>
    <numFmt numFmtId="346" formatCode="[=-6634]&quot;(6 634,0)&quot;;General"/>
    <numFmt numFmtId="347" formatCode="[=-6024.4]&quot;(6 024,4)&quot;;General"/>
    <numFmt numFmtId="348" formatCode="[=-609.6]&quot;(609,6)&quot;;General"/>
    <numFmt numFmtId="349" formatCode="[=-1265.7]&quot;(1 265,7)&quot;;General"/>
    <numFmt numFmtId="350" formatCode="[=-1174.1]&quot;(1 174,1)&quot;;General"/>
    <numFmt numFmtId="351" formatCode="[=-675.6]&quot;(675,6)&quot;;General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8">
    <xf numFmtId="0" fontId="0" fillId="0" borderId="0" xfId="0"/>
    <xf numFmtId="0" fontId="1" fillId="0" borderId="0" xfId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left" wrapText="1"/>
    </xf>
    <xf numFmtId="1" fontId="3" fillId="0" borderId="1" xfId="1" applyNumberFormat="1" applyFont="1" applyBorder="1" applyAlignment="1">
      <alignment horizontal="center" wrapText="1"/>
    </xf>
    <xf numFmtId="171" fontId="3" fillId="2" borderId="1" xfId="1" applyNumberFormat="1" applyFont="1" applyFill="1" applyBorder="1" applyAlignment="1">
      <alignment horizontal="center" vertical="center" wrapText="1"/>
    </xf>
    <xf numFmtId="172" fontId="3" fillId="2" borderId="1" xfId="1" applyNumberFormat="1" applyFont="1" applyFill="1" applyBorder="1" applyAlignment="1">
      <alignment horizontal="center" vertical="center" wrapText="1"/>
    </xf>
    <xf numFmtId="173" fontId="3" fillId="3" borderId="1" xfId="1" applyNumberFormat="1" applyFont="1" applyFill="1" applyBorder="1" applyAlignment="1">
      <alignment horizontal="center" vertical="center" wrapText="1"/>
    </xf>
    <xf numFmtId="174" fontId="3" fillId="2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top" wrapText="1"/>
    </xf>
    <xf numFmtId="175" fontId="3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 wrapText="1"/>
    </xf>
    <xf numFmtId="178" fontId="3" fillId="2" borderId="1" xfId="1" applyNumberFormat="1" applyFont="1" applyFill="1" applyBorder="1" applyAlignment="1">
      <alignment horizontal="center" vertical="center" wrapText="1"/>
    </xf>
    <xf numFmtId="179" fontId="3" fillId="2" borderId="1" xfId="1" applyNumberFormat="1" applyFont="1" applyFill="1" applyBorder="1" applyAlignment="1">
      <alignment horizontal="center" vertical="center" wrapText="1"/>
    </xf>
    <xf numFmtId="180" fontId="3" fillId="2" borderId="1" xfId="1" applyNumberFormat="1" applyFont="1" applyFill="1" applyBorder="1" applyAlignment="1">
      <alignment horizontal="center" vertical="center" wrapText="1"/>
    </xf>
    <xf numFmtId="181" fontId="3" fillId="3" borderId="1" xfId="1" applyNumberFormat="1" applyFont="1" applyFill="1" applyBorder="1" applyAlignment="1">
      <alignment horizontal="center" vertical="center" wrapText="1"/>
    </xf>
    <xf numFmtId="182" fontId="3" fillId="2" borderId="1" xfId="1" applyNumberFormat="1" applyFont="1" applyFill="1" applyBorder="1" applyAlignment="1">
      <alignment horizontal="center" vertical="center" wrapText="1"/>
    </xf>
    <xf numFmtId="183" fontId="3" fillId="2" borderId="1" xfId="1" applyNumberFormat="1" applyFont="1" applyFill="1" applyBorder="1" applyAlignment="1">
      <alignment horizontal="center" vertical="center" wrapText="1"/>
    </xf>
    <xf numFmtId="184" fontId="3" fillId="2" borderId="1" xfId="1" applyNumberFormat="1" applyFont="1" applyFill="1" applyBorder="1" applyAlignment="1">
      <alignment horizontal="center" vertical="center" wrapText="1"/>
    </xf>
    <xf numFmtId="185" fontId="3" fillId="3" borderId="1" xfId="1" applyNumberFormat="1" applyFont="1" applyFill="1" applyBorder="1" applyAlignment="1">
      <alignment horizontal="center" vertical="center" wrapText="1"/>
    </xf>
    <xf numFmtId="186" fontId="3" fillId="2" borderId="1" xfId="1" applyNumberFormat="1" applyFont="1" applyFill="1" applyBorder="1" applyAlignment="1">
      <alignment horizontal="center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8" fontId="3" fillId="2" borderId="1" xfId="1" applyNumberFormat="1" applyFont="1" applyFill="1" applyBorder="1" applyAlignment="1">
      <alignment horizontal="center" vertical="center" wrapText="1"/>
    </xf>
    <xf numFmtId="189" fontId="3" fillId="3" borderId="1" xfId="1" applyNumberFormat="1" applyFont="1" applyFill="1" applyBorder="1" applyAlignment="1">
      <alignment horizontal="center" vertical="center" wrapText="1"/>
    </xf>
    <xf numFmtId="190" fontId="3" fillId="2" borderId="1" xfId="1" applyNumberFormat="1" applyFont="1" applyFill="1" applyBorder="1" applyAlignment="1">
      <alignment horizontal="center" vertical="center" wrapText="1"/>
    </xf>
    <xf numFmtId="191" fontId="3" fillId="2" borderId="1" xfId="1" applyNumberFormat="1" applyFont="1" applyFill="1" applyBorder="1" applyAlignment="1">
      <alignment horizontal="center" vertical="center" wrapText="1"/>
    </xf>
    <xf numFmtId="192" fontId="3" fillId="2" borderId="1" xfId="1" applyNumberFormat="1" applyFont="1" applyFill="1" applyBorder="1" applyAlignment="1">
      <alignment horizontal="center" vertical="center" wrapText="1"/>
    </xf>
    <xf numFmtId="193" fontId="3" fillId="3" borderId="1" xfId="1" applyNumberFormat="1" applyFont="1" applyFill="1" applyBorder="1" applyAlignment="1">
      <alignment horizontal="center" vertical="center" wrapText="1"/>
    </xf>
    <xf numFmtId="194" fontId="3" fillId="2" borderId="1" xfId="1" applyNumberFormat="1" applyFont="1" applyFill="1" applyBorder="1" applyAlignment="1">
      <alignment horizontal="center" vertical="center" wrapText="1"/>
    </xf>
    <xf numFmtId="195" fontId="3" fillId="2" borderId="1" xfId="1" applyNumberFormat="1" applyFont="1" applyFill="1" applyBorder="1" applyAlignment="1">
      <alignment horizontal="center" vertical="center" wrapText="1"/>
    </xf>
    <xf numFmtId="196" fontId="3" fillId="2" borderId="1" xfId="1" applyNumberFormat="1" applyFont="1" applyFill="1" applyBorder="1" applyAlignment="1">
      <alignment horizontal="center" vertical="center" wrapText="1"/>
    </xf>
    <xf numFmtId="197" fontId="3" fillId="3" borderId="1" xfId="1" applyNumberFormat="1" applyFont="1" applyFill="1" applyBorder="1" applyAlignment="1">
      <alignment horizontal="center" vertical="center" wrapText="1"/>
    </xf>
    <xf numFmtId="198" fontId="3" fillId="2" borderId="1" xfId="1" applyNumberFormat="1" applyFont="1" applyFill="1" applyBorder="1" applyAlignment="1">
      <alignment horizontal="center" vertical="center" wrapText="1"/>
    </xf>
    <xf numFmtId="199" fontId="3" fillId="4" borderId="1" xfId="1" applyNumberFormat="1" applyFont="1" applyFill="1" applyBorder="1" applyAlignment="1">
      <alignment horizontal="center" vertical="center" wrapText="1"/>
    </xf>
    <xf numFmtId="200" fontId="3" fillId="4" borderId="1" xfId="1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left" wrapText="1"/>
    </xf>
    <xf numFmtId="0" fontId="3" fillId="5" borderId="1" xfId="1" applyNumberFormat="1" applyFont="1" applyFill="1" applyBorder="1" applyAlignment="1">
      <alignment horizontal="center" vertical="center" wrapText="1"/>
    </xf>
    <xf numFmtId="201" fontId="3" fillId="5" borderId="1" xfId="1" applyNumberFormat="1" applyFont="1" applyFill="1" applyBorder="1" applyAlignment="1">
      <alignment horizontal="center" vertical="center" wrapText="1"/>
    </xf>
    <xf numFmtId="202" fontId="3" fillId="3" borderId="1" xfId="1" applyNumberFormat="1" applyFont="1" applyFill="1" applyBorder="1" applyAlignment="1">
      <alignment horizontal="center" vertical="center" wrapText="1"/>
    </xf>
    <xf numFmtId="203" fontId="3" fillId="5" borderId="1" xfId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top" wrapText="1"/>
    </xf>
    <xf numFmtId="204" fontId="3" fillId="5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05" fontId="3" fillId="5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206" fontId="3" fillId="5" borderId="1" xfId="1" applyNumberFormat="1" applyFont="1" applyFill="1" applyBorder="1" applyAlignment="1">
      <alignment horizontal="center" vertical="center" wrapText="1"/>
    </xf>
    <xf numFmtId="207" fontId="3" fillId="5" borderId="1" xfId="1" applyNumberFormat="1" applyFont="1" applyFill="1" applyBorder="1" applyAlignment="1">
      <alignment horizontal="center" vertical="center" wrapText="1"/>
    </xf>
    <xf numFmtId="208" fontId="3" fillId="3" borderId="1" xfId="1" applyNumberFormat="1" applyFont="1" applyFill="1" applyBorder="1" applyAlignment="1">
      <alignment horizontal="center" vertical="center" wrapText="1"/>
    </xf>
    <xf numFmtId="209" fontId="3" fillId="5" borderId="1" xfId="1" applyNumberFormat="1" applyFont="1" applyFill="1" applyBorder="1" applyAlignment="1">
      <alignment horizontal="center" vertical="center" wrapText="1"/>
    </xf>
    <xf numFmtId="210" fontId="3" fillId="5" borderId="1" xfId="1" applyNumberFormat="1" applyFont="1" applyFill="1" applyBorder="1" applyAlignment="1">
      <alignment horizontal="center" vertical="center" wrapText="1"/>
    </xf>
    <xf numFmtId="211" fontId="3" fillId="3" borderId="1" xfId="1" applyNumberFormat="1" applyFont="1" applyFill="1" applyBorder="1" applyAlignment="1">
      <alignment horizontal="center" vertical="center" wrapText="1"/>
    </xf>
    <xf numFmtId="212" fontId="3" fillId="5" borderId="1" xfId="1" applyNumberFormat="1" applyFont="1" applyFill="1" applyBorder="1" applyAlignment="1">
      <alignment horizontal="center" vertical="center" wrapText="1"/>
    </xf>
    <xf numFmtId="213" fontId="3" fillId="3" borderId="1" xfId="1" applyNumberFormat="1" applyFont="1" applyFill="1" applyBorder="1" applyAlignment="1">
      <alignment horizontal="center" vertical="center" wrapText="1"/>
    </xf>
    <xf numFmtId="214" fontId="3" fillId="5" borderId="1" xfId="1" applyNumberFormat="1" applyFont="1" applyFill="1" applyBorder="1" applyAlignment="1">
      <alignment horizontal="center" vertical="center" wrapText="1"/>
    </xf>
    <xf numFmtId="215" fontId="3" fillId="5" borderId="1" xfId="1" applyNumberFormat="1" applyFont="1" applyFill="1" applyBorder="1" applyAlignment="1">
      <alignment horizontal="center" vertical="center" wrapText="1"/>
    </xf>
    <xf numFmtId="216" fontId="3" fillId="3" borderId="1" xfId="1" applyNumberFormat="1" applyFont="1" applyFill="1" applyBorder="1" applyAlignment="1">
      <alignment horizontal="center" vertical="center" wrapText="1"/>
    </xf>
    <xf numFmtId="217" fontId="3" fillId="5" borderId="1" xfId="1" applyNumberFormat="1" applyFont="1" applyFill="1" applyBorder="1" applyAlignment="1">
      <alignment horizontal="center" vertical="center" wrapText="1"/>
    </xf>
    <xf numFmtId="218" fontId="3" fillId="5" borderId="1" xfId="1" applyNumberFormat="1" applyFont="1" applyFill="1" applyBorder="1" applyAlignment="1">
      <alignment horizontal="center" vertical="center" wrapText="1"/>
    </xf>
    <xf numFmtId="219" fontId="3" fillId="5" borderId="1" xfId="1" applyNumberFormat="1" applyFont="1" applyFill="1" applyBorder="1" applyAlignment="1">
      <alignment horizontal="center" vertical="center" wrapText="1"/>
    </xf>
    <xf numFmtId="220" fontId="3" fillId="3" borderId="1" xfId="1" applyNumberFormat="1" applyFont="1" applyFill="1" applyBorder="1" applyAlignment="1">
      <alignment horizontal="center" vertical="center" wrapText="1"/>
    </xf>
    <xf numFmtId="221" fontId="3" fillId="5" borderId="1" xfId="1" applyNumberFormat="1" applyFont="1" applyFill="1" applyBorder="1" applyAlignment="1">
      <alignment horizontal="center" vertical="center" wrapText="1"/>
    </xf>
    <xf numFmtId="223" fontId="3" fillId="5" borderId="1" xfId="1" applyNumberFormat="1" applyFont="1" applyFill="1" applyBorder="1" applyAlignment="1">
      <alignment horizontal="center" vertical="center" wrapText="1"/>
    </xf>
    <xf numFmtId="224" fontId="3" fillId="5" borderId="1" xfId="1" applyNumberFormat="1" applyFont="1" applyFill="1" applyBorder="1" applyAlignment="1">
      <alignment horizontal="center" vertical="center" wrapText="1"/>
    </xf>
    <xf numFmtId="225" fontId="3" fillId="3" borderId="1" xfId="1" applyNumberFormat="1" applyFont="1" applyFill="1" applyBorder="1" applyAlignment="1">
      <alignment horizontal="center" vertical="center" wrapText="1"/>
    </xf>
    <xf numFmtId="226" fontId="3" fillId="5" borderId="1" xfId="1" applyNumberFormat="1" applyFont="1" applyFill="1" applyBorder="1" applyAlignment="1">
      <alignment horizontal="center" vertical="center" wrapText="1"/>
    </xf>
    <xf numFmtId="227" fontId="3" fillId="5" borderId="1" xfId="1" applyNumberFormat="1" applyFont="1" applyFill="1" applyBorder="1" applyAlignment="1">
      <alignment horizontal="center" vertical="center" wrapText="1"/>
    </xf>
    <xf numFmtId="228" fontId="3" fillId="5" borderId="1" xfId="1" applyNumberFormat="1" applyFont="1" applyFill="1" applyBorder="1" applyAlignment="1">
      <alignment horizontal="center" vertical="center" wrapText="1"/>
    </xf>
    <xf numFmtId="229" fontId="3" fillId="5" borderId="1" xfId="1" applyNumberFormat="1" applyFont="1" applyFill="1" applyBorder="1" applyAlignment="1">
      <alignment horizontal="center" vertical="center" wrapText="1"/>
    </xf>
    <xf numFmtId="230" fontId="3" fillId="3" borderId="1" xfId="1" applyNumberFormat="1" applyFont="1" applyFill="1" applyBorder="1" applyAlignment="1">
      <alignment horizontal="center" vertical="center" wrapText="1"/>
    </xf>
    <xf numFmtId="231" fontId="3" fillId="5" borderId="1" xfId="1" applyNumberFormat="1" applyFont="1" applyFill="1" applyBorder="1" applyAlignment="1">
      <alignment horizontal="center" vertical="center" wrapText="1"/>
    </xf>
    <xf numFmtId="232" fontId="3" fillId="5" borderId="1" xfId="1" applyNumberFormat="1" applyFont="1" applyFill="1" applyBorder="1" applyAlignment="1">
      <alignment horizontal="center" vertical="center" wrapText="1"/>
    </xf>
    <xf numFmtId="233" fontId="3" fillId="5" borderId="1" xfId="1" applyNumberFormat="1" applyFont="1" applyFill="1" applyBorder="1" applyAlignment="1">
      <alignment horizontal="center" vertical="center" wrapText="1"/>
    </xf>
    <xf numFmtId="234" fontId="3" fillId="5" borderId="1" xfId="1" applyNumberFormat="1" applyFont="1" applyFill="1" applyBorder="1" applyAlignment="1">
      <alignment horizontal="center" vertical="center" wrapText="1"/>
    </xf>
    <xf numFmtId="235" fontId="3" fillId="5" borderId="1" xfId="1" applyNumberFormat="1" applyFont="1" applyFill="1" applyBorder="1" applyAlignment="1">
      <alignment horizontal="center" vertical="center" wrapText="1"/>
    </xf>
    <xf numFmtId="236" fontId="3" fillId="3" borderId="1" xfId="1" applyNumberFormat="1" applyFont="1" applyFill="1" applyBorder="1" applyAlignment="1">
      <alignment horizontal="center" vertical="center" wrapText="1"/>
    </xf>
    <xf numFmtId="237" fontId="3" fillId="5" borderId="1" xfId="1" applyNumberFormat="1" applyFont="1" applyFill="1" applyBorder="1" applyAlignment="1">
      <alignment horizontal="center" vertical="center" wrapText="1"/>
    </xf>
    <xf numFmtId="238" fontId="3" fillId="5" borderId="1" xfId="1" applyNumberFormat="1" applyFont="1" applyFill="1" applyBorder="1" applyAlignment="1">
      <alignment horizontal="center" vertical="center" wrapText="1"/>
    </xf>
    <xf numFmtId="239" fontId="3" fillId="5" borderId="1" xfId="1" applyNumberFormat="1" applyFont="1" applyFill="1" applyBorder="1" applyAlignment="1">
      <alignment horizontal="center" vertical="center" wrapText="1"/>
    </xf>
    <xf numFmtId="227" fontId="3" fillId="3" borderId="1" xfId="1" applyNumberFormat="1" applyFont="1" applyFill="1" applyBorder="1" applyAlignment="1">
      <alignment horizontal="center" vertical="center" wrapText="1"/>
    </xf>
    <xf numFmtId="240" fontId="3" fillId="5" borderId="1" xfId="1" applyNumberFormat="1" applyFont="1" applyFill="1" applyBorder="1" applyAlignment="1">
      <alignment horizontal="center" vertical="center" wrapText="1"/>
    </xf>
    <xf numFmtId="212" fontId="3" fillId="3" borderId="1" xfId="1" applyNumberFormat="1" applyFont="1" applyFill="1" applyBorder="1" applyAlignment="1">
      <alignment horizontal="center" vertical="center" wrapText="1"/>
    </xf>
    <xf numFmtId="241" fontId="3" fillId="5" borderId="1" xfId="1" applyNumberFormat="1" applyFont="1" applyFill="1" applyBorder="1" applyAlignment="1">
      <alignment horizontal="center" vertical="center" wrapText="1"/>
    </xf>
    <xf numFmtId="242" fontId="3" fillId="5" borderId="1" xfId="1" applyNumberFormat="1" applyFont="1" applyFill="1" applyBorder="1" applyAlignment="1">
      <alignment horizontal="center" vertical="center" wrapText="1"/>
    </xf>
    <xf numFmtId="243" fontId="3" fillId="5" borderId="1" xfId="1" applyNumberFormat="1" applyFont="1" applyFill="1" applyBorder="1" applyAlignment="1">
      <alignment horizontal="center" vertical="center" wrapText="1"/>
    </xf>
    <xf numFmtId="244" fontId="3" fillId="5" borderId="1" xfId="1" applyNumberFormat="1" applyFont="1" applyFill="1" applyBorder="1" applyAlignment="1">
      <alignment horizontal="center" vertical="center" wrapText="1"/>
    </xf>
    <xf numFmtId="245" fontId="3" fillId="5" borderId="1" xfId="1" applyNumberFormat="1" applyFont="1" applyFill="1" applyBorder="1" applyAlignment="1">
      <alignment horizontal="center" vertical="center" wrapText="1"/>
    </xf>
    <xf numFmtId="246" fontId="3" fillId="5" borderId="1" xfId="1" applyNumberFormat="1" applyFont="1" applyFill="1" applyBorder="1" applyAlignment="1">
      <alignment horizontal="center" vertical="center" wrapText="1"/>
    </xf>
    <xf numFmtId="247" fontId="3" fillId="5" borderId="1" xfId="1" applyNumberFormat="1" applyFont="1" applyFill="1" applyBorder="1" applyAlignment="1">
      <alignment horizontal="center" vertical="center" wrapText="1"/>
    </xf>
    <xf numFmtId="248" fontId="3" fillId="5" borderId="1" xfId="1" applyNumberFormat="1" applyFont="1" applyFill="1" applyBorder="1" applyAlignment="1">
      <alignment horizontal="center" vertical="center" wrapText="1"/>
    </xf>
    <xf numFmtId="249" fontId="3" fillId="5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254" fontId="3" fillId="2" borderId="1" xfId="1" applyNumberFormat="1" applyFont="1" applyFill="1" applyBorder="1" applyAlignment="1">
      <alignment horizontal="center" vertical="center" wrapText="1"/>
    </xf>
    <xf numFmtId="256" fontId="3" fillId="2" borderId="1" xfId="1" applyNumberFormat="1" applyFont="1" applyFill="1" applyBorder="1" applyAlignment="1">
      <alignment horizontal="center" vertical="center" wrapText="1"/>
    </xf>
    <xf numFmtId="219" fontId="3" fillId="2" borderId="1" xfId="1" applyNumberFormat="1" applyFont="1" applyFill="1" applyBorder="1" applyAlignment="1">
      <alignment horizontal="center" vertical="center" wrapText="1"/>
    </xf>
    <xf numFmtId="257" fontId="3" fillId="2" borderId="1" xfId="1" applyNumberFormat="1" applyFont="1" applyFill="1" applyBorder="1" applyAlignment="1">
      <alignment horizontal="center" vertical="center" wrapText="1"/>
    </xf>
    <xf numFmtId="258" fontId="3" fillId="2" borderId="1" xfId="1" applyNumberFormat="1" applyFont="1" applyFill="1" applyBorder="1" applyAlignment="1">
      <alignment horizontal="center" vertical="center" wrapText="1"/>
    </xf>
    <xf numFmtId="260" fontId="3" fillId="2" borderId="1" xfId="1" applyNumberFormat="1" applyFont="1" applyFill="1" applyBorder="1" applyAlignment="1">
      <alignment horizontal="center" vertical="center" wrapText="1"/>
    </xf>
    <xf numFmtId="261" fontId="3" fillId="2" borderId="1" xfId="1" applyNumberFormat="1" applyFont="1" applyFill="1" applyBorder="1" applyAlignment="1">
      <alignment horizontal="center" vertical="center" wrapText="1"/>
    </xf>
    <xf numFmtId="262" fontId="3" fillId="2" borderId="1" xfId="1" applyNumberFormat="1" applyFont="1" applyFill="1" applyBorder="1" applyAlignment="1">
      <alignment horizontal="center" vertical="center" wrapText="1"/>
    </xf>
    <xf numFmtId="264" fontId="3" fillId="2" borderId="1" xfId="1" applyNumberFormat="1" applyFont="1" applyFill="1" applyBorder="1" applyAlignment="1">
      <alignment horizontal="center" vertical="center" wrapText="1"/>
    </xf>
    <xf numFmtId="265" fontId="3" fillId="2" borderId="1" xfId="1" applyNumberFormat="1" applyFont="1" applyFill="1" applyBorder="1" applyAlignment="1">
      <alignment horizontal="center" vertical="center" wrapText="1"/>
    </xf>
    <xf numFmtId="266" fontId="3" fillId="2" borderId="1" xfId="1" applyNumberFormat="1" applyFont="1" applyFill="1" applyBorder="1" applyAlignment="1">
      <alignment horizontal="center" vertical="center" wrapText="1"/>
    </xf>
    <xf numFmtId="268" fontId="3" fillId="2" borderId="1" xfId="1" applyNumberFormat="1" applyFont="1" applyFill="1" applyBorder="1" applyAlignment="1">
      <alignment horizontal="center" vertical="center" wrapText="1"/>
    </xf>
    <xf numFmtId="269" fontId="3" fillId="2" borderId="1" xfId="1" applyNumberFormat="1" applyFont="1" applyFill="1" applyBorder="1" applyAlignment="1">
      <alignment horizontal="center" vertical="center" wrapText="1"/>
    </xf>
    <xf numFmtId="270" fontId="3" fillId="2" borderId="1" xfId="1" applyNumberFormat="1" applyFont="1" applyFill="1" applyBorder="1" applyAlignment="1">
      <alignment horizontal="center" vertical="center" wrapText="1"/>
    </xf>
    <xf numFmtId="272" fontId="3" fillId="2" borderId="1" xfId="1" applyNumberFormat="1" applyFont="1" applyFill="1" applyBorder="1" applyAlignment="1">
      <alignment horizontal="center" vertical="center" wrapText="1"/>
    </xf>
    <xf numFmtId="273" fontId="3" fillId="2" borderId="1" xfId="1" applyNumberFormat="1" applyFont="1" applyFill="1" applyBorder="1" applyAlignment="1">
      <alignment horizontal="center" vertical="center" wrapText="1"/>
    </xf>
    <xf numFmtId="274" fontId="3" fillId="2" borderId="1" xfId="1" applyNumberFormat="1" applyFont="1" applyFill="1" applyBorder="1" applyAlignment="1">
      <alignment horizontal="center" vertical="center" wrapText="1"/>
    </xf>
    <xf numFmtId="234" fontId="3" fillId="2" borderId="1" xfId="1" applyNumberFormat="1" applyFont="1" applyFill="1" applyBorder="1" applyAlignment="1">
      <alignment horizontal="center" vertical="center" wrapText="1"/>
    </xf>
    <xf numFmtId="276" fontId="3" fillId="2" borderId="1" xfId="1" applyNumberFormat="1" applyFont="1" applyFill="1" applyBorder="1" applyAlignment="1">
      <alignment horizontal="center" vertical="center" wrapText="1"/>
    </xf>
    <xf numFmtId="278" fontId="3" fillId="2" borderId="1" xfId="1" applyNumberFormat="1" applyFont="1" applyFill="1" applyBorder="1" applyAlignment="1">
      <alignment horizontal="center" vertical="center" wrapText="1"/>
    </xf>
    <xf numFmtId="279" fontId="3" fillId="2" borderId="1" xfId="1" applyNumberFormat="1" applyFont="1" applyFill="1" applyBorder="1" applyAlignment="1">
      <alignment horizontal="center" vertical="center" wrapText="1"/>
    </xf>
    <xf numFmtId="281" fontId="3" fillId="2" borderId="1" xfId="1" applyNumberFormat="1" applyFont="1" applyFill="1" applyBorder="1" applyAlignment="1">
      <alignment horizontal="center" vertical="center" wrapText="1"/>
    </xf>
    <xf numFmtId="283" fontId="3" fillId="2" borderId="1" xfId="1" applyNumberFormat="1" applyFont="1" applyFill="1" applyBorder="1" applyAlignment="1">
      <alignment horizontal="center" vertical="center" wrapText="1"/>
    </xf>
    <xf numFmtId="284" fontId="3" fillId="2" borderId="1" xfId="1" applyNumberFormat="1" applyFont="1" applyFill="1" applyBorder="1" applyAlignment="1">
      <alignment horizontal="center" vertical="center" wrapText="1"/>
    </xf>
    <xf numFmtId="230" fontId="3" fillId="2" borderId="1" xfId="1" applyNumberFormat="1" applyFont="1" applyFill="1" applyBorder="1" applyAlignment="1">
      <alignment horizontal="center" vertical="center" wrapText="1"/>
    </xf>
    <xf numFmtId="285" fontId="3" fillId="2" borderId="1" xfId="1" applyNumberFormat="1" applyFont="1" applyFill="1" applyBorder="1" applyAlignment="1">
      <alignment horizontal="center" vertical="center" wrapText="1"/>
    </xf>
    <xf numFmtId="232" fontId="3" fillId="2" borderId="1" xfId="1" applyNumberFormat="1" applyFont="1" applyFill="1" applyBorder="1" applyAlignment="1">
      <alignment horizontal="center" vertical="center" wrapText="1"/>
    </xf>
    <xf numFmtId="287" fontId="3" fillId="2" borderId="1" xfId="1" applyNumberFormat="1" applyFont="1" applyFill="1" applyBorder="1" applyAlignment="1">
      <alignment horizontal="center" vertical="center" wrapText="1"/>
    </xf>
    <xf numFmtId="237" fontId="3" fillId="2" borderId="1" xfId="1" applyNumberFormat="1" applyFont="1" applyFill="1" applyBorder="1" applyAlignment="1">
      <alignment horizontal="center" vertical="center" wrapText="1"/>
    </xf>
    <xf numFmtId="245" fontId="3" fillId="2" borderId="1" xfId="1" applyNumberFormat="1" applyFont="1" applyFill="1" applyBorder="1" applyAlignment="1">
      <alignment horizontal="center" vertical="center" wrapText="1"/>
    </xf>
    <xf numFmtId="288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wrapText="1"/>
    </xf>
    <xf numFmtId="290" fontId="3" fillId="4" borderId="1" xfId="1" applyNumberFormat="1" applyFont="1" applyFill="1" applyBorder="1" applyAlignment="1">
      <alignment horizontal="center" vertical="center" wrapText="1"/>
    </xf>
    <xf numFmtId="291" fontId="3" fillId="4" borderId="1" xfId="1" applyNumberFormat="1" applyFont="1" applyFill="1" applyBorder="1" applyAlignment="1">
      <alignment horizontal="center" vertical="center" wrapText="1"/>
    </xf>
    <xf numFmtId="292" fontId="3" fillId="5" borderId="1" xfId="1" applyNumberFormat="1" applyFont="1" applyFill="1" applyBorder="1" applyAlignment="1">
      <alignment horizontal="center" vertical="center" wrapText="1"/>
    </xf>
    <xf numFmtId="293" fontId="3" fillId="5" borderId="1" xfId="1" applyNumberFormat="1" applyFont="1" applyFill="1" applyBorder="1" applyAlignment="1">
      <alignment horizontal="center" vertical="center" wrapText="1"/>
    </xf>
    <xf numFmtId="295" fontId="3" fillId="5" borderId="1" xfId="1" applyNumberFormat="1" applyFont="1" applyFill="1" applyBorder="1" applyAlignment="1">
      <alignment horizontal="center" vertical="center" wrapText="1"/>
    </xf>
    <xf numFmtId="296" fontId="3" fillId="5" borderId="1" xfId="1" applyNumberFormat="1" applyFont="1" applyFill="1" applyBorder="1" applyAlignment="1">
      <alignment horizontal="center" vertical="center" wrapText="1"/>
    </xf>
    <xf numFmtId="297" fontId="3" fillId="5" borderId="1" xfId="1" applyNumberFormat="1" applyFont="1" applyFill="1" applyBorder="1" applyAlignment="1">
      <alignment horizontal="center" vertical="center" wrapText="1"/>
    </xf>
    <xf numFmtId="222" fontId="3" fillId="5" borderId="1" xfId="1" applyNumberFormat="1" applyFont="1" applyFill="1" applyBorder="1" applyAlignment="1">
      <alignment horizontal="center" vertical="center" wrapText="1"/>
    </xf>
    <xf numFmtId="299" fontId="3" fillId="5" borderId="1" xfId="1" applyNumberFormat="1" applyFont="1" applyFill="1" applyBorder="1" applyAlignment="1">
      <alignment horizontal="center" vertical="center" wrapText="1"/>
    </xf>
    <xf numFmtId="300" fontId="3" fillId="5" borderId="1" xfId="1" applyNumberFormat="1" applyFont="1" applyFill="1" applyBorder="1" applyAlignment="1">
      <alignment horizontal="center" vertical="center" wrapText="1"/>
    </xf>
    <xf numFmtId="301" fontId="3" fillId="5" borderId="1" xfId="1" applyNumberFormat="1" applyFont="1" applyFill="1" applyBorder="1" applyAlignment="1">
      <alignment horizontal="center" vertical="center" wrapText="1"/>
    </xf>
    <xf numFmtId="302" fontId="3" fillId="5" borderId="1" xfId="1" applyNumberFormat="1" applyFont="1" applyFill="1" applyBorder="1" applyAlignment="1">
      <alignment horizontal="center" vertical="center" wrapText="1"/>
    </xf>
    <xf numFmtId="304" fontId="3" fillId="5" borderId="1" xfId="1" applyNumberFormat="1" applyFont="1" applyFill="1" applyBorder="1" applyAlignment="1">
      <alignment horizontal="center" vertical="center" wrapText="1"/>
    </xf>
    <xf numFmtId="305" fontId="3" fillId="5" borderId="1" xfId="1" applyNumberFormat="1" applyFont="1" applyFill="1" applyBorder="1" applyAlignment="1">
      <alignment horizontal="center" vertical="center" wrapText="1"/>
    </xf>
    <xf numFmtId="174" fontId="3" fillId="5" borderId="1" xfId="1" applyNumberFormat="1" applyFont="1" applyFill="1" applyBorder="1" applyAlignment="1">
      <alignment horizontal="center" vertical="center" wrapText="1"/>
    </xf>
    <xf numFmtId="306" fontId="3" fillId="5" borderId="1" xfId="1" applyNumberFormat="1" applyFont="1" applyFill="1" applyBorder="1" applyAlignment="1">
      <alignment horizontal="center" vertical="center" wrapText="1"/>
    </xf>
    <xf numFmtId="308" fontId="3" fillId="5" borderId="1" xfId="1" applyNumberFormat="1" applyFont="1" applyFill="1" applyBorder="1" applyAlignment="1">
      <alignment horizontal="center" vertical="center" wrapText="1"/>
    </xf>
    <xf numFmtId="309" fontId="3" fillId="5" borderId="1" xfId="1" applyNumberFormat="1" applyFont="1" applyFill="1" applyBorder="1" applyAlignment="1">
      <alignment horizontal="center" vertical="center" wrapText="1"/>
    </xf>
    <xf numFmtId="310" fontId="3" fillId="5" borderId="1" xfId="1" applyNumberFormat="1" applyFont="1" applyFill="1" applyBorder="1" applyAlignment="1">
      <alignment horizontal="center" vertical="center" wrapText="1"/>
    </xf>
    <xf numFmtId="173" fontId="3" fillId="5" borderId="1" xfId="1" applyNumberFormat="1" applyFont="1" applyFill="1" applyBorder="1" applyAlignment="1">
      <alignment horizontal="center" vertical="center" wrapText="1"/>
    </xf>
    <xf numFmtId="311" fontId="3" fillId="5" borderId="1" xfId="1" applyNumberFormat="1" applyFont="1" applyFill="1" applyBorder="1" applyAlignment="1">
      <alignment horizontal="center" vertical="center" wrapText="1"/>
    </xf>
    <xf numFmtId="313" fontId="3" fillId="5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66" fontId="3" fillId="5" borderId="1" xfId="1" applyNumberFormat="1" applyFont="1" applyFill="1" applyBorder="1" applyAlignment="1">
      <alignment horizontal="center" vertical="center" wrapText="1"/>
    </xf>
    <xf numFmtId="314" fontId="3" fillId="4" borderId="1" xfId="1" applyNumberFormat="1" applyFont="1" applyFill="1" applyBorder="1" applyAlignment="1">
      <alignment horizontal="center" vertical="center" wrapText="1"/>
    </xf>
    <xf numFmtId="315" fontId="3" fillId="4" borderId="1" xfId="1" applyNumberFormat="1" applyFont="1" applyFill="1" applyBorder="1" applyAlignment="1">
      <alignment horizontal="center" vertical="center" wrapText="1"/>
    </xf>
    <xf numFmtId="317" fontId="3" fillId="4" borderId="1" xfId="1" applyNumberFormat="1" applyFont="1" applyFill="1" applyBorder="1" applyAlignment="1">
      <alignment horizontal="center" vertical="center" wrapText="1"/>
    </xf>
    <xf numFmtId="312" fontId="3" fillId="5" borderId="1" xfId="1" applyNumberFormat="1" applyFont="1" applyFill="1" applyBorder="1" applyAlignment="1">
      <alignment horizontal="center" vertical="center" wrapText="1"/>
    </xf>
    <xf numFmtId="319" fontId="3" fillId="5" borderId="1" xfId="1" applyNumberFormat="1" applyFont="1" applyFill="1" applyBorder="1" applyAlignment="1">
      <alignment horizontal="center" vertical="center" wrapText="1"/>
    </xf>
    <xf numFmtId="320" fontId="3" fillId="5" borderId="1" xfId="1" applyNumberFormat="1" applyFont="1" applyFill="1" applyBorder="1" applyAlignment="1">
      <alignment horizontal="center" vertical="center" wrapText="1"/>
    </xf>
    <xf numFmtId="321" fontId="3" fillId="5" borderId="1" xfId="1" applyNumberFormat="1" applyFont="1" applyFill="1" applyBorder="1" applyAlignment="1">
      <alignment horizontal="center" vertical="center" wrapText="1"/>
    </xf>
    <xf numFmtId="322" fontId="3" fillId="5" borderId="1" xfId="1" applyNumberFormat="1" applyFont="1" applyFill="1" applyBorder="1" applyAlignment="1">
      <alignment horizontal="center" vertical="center" wrapText="1"/>
    </xf>
    <xf numFmtId="323" fontId="3" fillId="5" borderId="1" xfId="1" applyNumberFormat="1" applyFont="1" applyFill="1" applyBorder="1" applyAlignment="1">
      <alignment horizontal="center" vertical="center" wrapText="1"/>
    </xf>
    <xf numFmtId="324" fontId="3" fillId="5" borderId="1" xfId="1" applyNumberFormat="1" applyFont="1" applyFill="1" applyBorder="1" applyAlignment="1">
      <alignment horizontal="center" vertical="center" wrapText="1"/>
    </xf>
    <xf numFmtId="325" fontId="3" fillId="5" borderId="1" xfId="1" applyNumberFormat="1" applyFont="1" applyFill="1" applyBorder="1" applyAlignment="1">
      <alignment horizontal="center" vertical="center" wrapText="1"/>
    </xf>
    <xf numFmtId="327" fontId="3" fillId="5" borderId="1" xfId="1" applyNumberFormat="1" applyFont="1" applyFill="1" applyBorder="1" applyAlignment="1">
      <alignment horizontal="center" vertical="center" wrapText="1"/>
    </xf>
    <xf numFmtId="328" fontId="3" fillId="5" borderId="1" xfId="1" applyNumberFormat="1" applyFont="1" applyFill="1" applyBorder="1" applyAlignment="1">
      <alignment horizontal="center" vertical="center" wrapText="1"/>
    </xf>
    <xf numFmtId="329" fontId="3" fillId="5" borderId="1" xfId="1" applyNumberFormat="1" applyFont="1" applyFill="1" applyBorder="1" applyAlignment="1">
      <alignment horizontal="center" vertical="center" wrapText="1"/>
    </xf>
    <xf numFmtId="330" fontId="3" fillId="5" borderId="1" xfId="1" applyNumberFormat="1" applyFont="1" applyFill="1" applyBorder="1" applyAlignment="1">
      <alignment horizontal="center" vertical="center" wrapText="1"/>
    </xf>
    <xf numFmtId="273" fontId="3" fillId="5" borderId="1" xfId="1" applyNumberFormat="1" applyFont="1" applyFill="1" applyBorder="1" applyAlignment="1">
      <alignment horizontal="center" vertical="center" wrapText="1"/>
    </xf>
    <xf numFmtId="332" fontId="3" fillId="4" borderId="1" xfId="1" applyNumberFormat="1" applyFont="1" applyFill="1" applyBorder="1" applyAlignment="1">
      <alignment horizontal="center" vertical="center" wrapText="1"/>
    </xf>
    <xf numFmtId="332" fontId="3" fillId="5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331" fontId="3" fillId="2" borderId="1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left" wrapText="1"/>
    </xf>
    <xf numFmtId="331" fontId="3" fillId="4" borderId="1" xfId="1" applyNumberFormat="1" applyFont="1" applyFill="1" applyBorder="1" applyAlignment="1">
      <alignment horizontal="center" vertical="center" wrapText="1"/>
    </xf>
    <xf numFmtId="193" fontId="3" fillId="4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337" fontId="3" fillId="4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horizontal="left" wrapText="1"/>
    </xf>
    <xf numFmtId="0" fontId="3" fillId="0" borderId="3" xfId="1" applyNumberFormat="1" applyFont="1" applyBorder="1" applyAlignment="1">
      <alignment horizontal="left" wrapText="1"/>
    </xf>
    <xf numFmtId="0" fontId="3" fillId="0" borderId="0" xfId="1" applyNumberFormat="1" applyFont="1" applyAlignment="1">
      <alignment horizontal="center" wrapText="1"/>
    </xf>
    <xf numFmtId="0" fontId="3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center" vertical="top" wrapText="1"/>
    </xf>
    <xf numFmtId="0" fontId="1" fillId="0" borderId="0" xfId="2"/>
    <xf numFmtId="0" fontId="3" fillId="0" borderId="1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" fontId="3" fillId="0" borderId="0" xfId="2" applyNumberFormat="1" applyFont="1" applyAlignment="1">
      <alignment horizontal="center" vertical="center" wrapText="1"/>
    </xf>
    <xf numFmtId="0" fontId="3" fillId="0" borderId="1" xfId="2" applyNumberFormat="1" applyFont="1" applyBorder="1" applyAlignment="1">
      <alignment horizontal="left" vertical="top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5" fontId="3" fillId="4" borderId="1" xfId="2" applyNumberFormat="1" applyFont="1" applyFill="1" applyBorder="1" applyAlignment="1">
      <alignment horizontal="center" vertical="center" wrapText="1"/>
    </xf>
    <xf numFmtId="166" fontId="3" fillId="4" borderId="1" xfId="2" applyNumberFormat="1" applyFont="1" applyFill="1" applyBorder="1" applyAlignment="1">
      <alignment horizontal="center" vertical="center" wrapText="1"/>
    </xf>
    <xf numFmtId="167" fontId="3" fillId="3" borderId="1" xfId="2" applyNumberFormat="1" applyFont="1" applyFill="1" applyBorder="1" applyAlignment="1">
      <alignment horizontal="center" vertical="center" wrapText="1"/>
    </xf>
    <xf numFmtId="168" fontId="3" fillId="3" borderId="1" xfId="2" applyNumberFormat="1" applyFont="1" applyFill="1" applyBorder="1" applyAlignment="1">
      <alignment horizontal="center" vertical="center" wrapText="1"/>
    </xf>
    <xf numFmtId="170" fontId="3" fillId="3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left" vertical="top" wrapText="1"/>
    </xf>
    <xf numFmtId="164" fontId="3" fillId="4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left" wrapText="1"/>
    </xf>
    <xf numFmtId="250" fontId="3" fillId="3" borderId="1" xfId="2" applyNumberFormat="1" applyFont="1" applyFill="1" applyBorder="1" applyAlignment="1">
      <alignment horizontal="center" vertical="center" wrapText="1"/>
    </xf>
    <xf numFmtId="251" fontId="3" fillId="3" borderId="1" xfId="2" applyNumberFormat="1" applyFont="1" applyFill="1" applyBorder="1" applyAlignment="1">
      <alignment horizontal="center" vertical="center" wrapText="1"/>
    </xf>
    <xf numFmtId="253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 wrapText="1"/>
    </xf>
    <xf numFmtId="254" fontId="3" fillId="3" borderId="1" xfId="2" applyNumberFormat="1" applyFont="1" applyFill="1" applyBorder="1" applyAlignment="1">
      <alignment horizontal="center" vertical="center" wrapText="1"/>
    </xf>
    <xf numFmtId="256" fontId="3" fillId="3" borderId="1" xfId="2" applyNumberFormat="1" applyFont="1" applyFill="1" applyBorder="1" applyAlignment="1">
      <alignment horizontal="center" vertical="center" wrapText="1"/>
    </xf>
    <xf numFmtId="219" fontId="3" fillId="3" borderId="1" xfId="2" applyNumberFormat="1" applyFont="1" applyFill="1" applyBorder="1" applyAlignment="1">
      <alignment horizontal="center" vertical="center" wrapText="1"/>
    </xf>
    <xf numFmtId="0" fontId="3" fillId="4" borderId="1" xfId="2" applyNumberFormat="1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center" vertical="center" wrapText="1"/>
    </xf>
    <xf numFmtId="314" fontId="3" fillId="3" borderId="1" xfId="2" applyNumberFormat="1" applyFont="1" applyFill="1" applyBorder="1" applyAlignment="1">
      <alignment horizontal="center" vertical="center" wrapText="1"/>
    </xf>
    <xf numFmtId="315" fontId="3" fillId="3" borderId="1" xfId="2" applyNumberFormat="1" applyFont="1" applyFill="1" applyBorder="1" applyAlignment="1">
      <alignment horizontal="center" vertical="center" wrapText="1"/>
    </xf>
    <xf numFmtId="317" fontId="3" fillId="3" borderId="1" xfId="2" applyNumberFormat="1" applyFont="1" applyFill="1" applyBorder="1" applyAlignment="1">
      <alignment horizontal="center" vertical="center" wrapText="1"/>
    </xf>
    <xf numFmtId="318" fontId="3" fillId="4" borderId="1" xfId="2" applyNumberFormat="1" applyFont="1" applyFill="1" applyBorder="1" applyAlignment="1">
      <alignment horizontal="center" vertical="center" wrapText="1"/>
    </xf>
    <xf numFmtId="331" fontId="3" fillId="4" borderId="1" xfId="2" applyNumberFormat="1" applyFont="1" applyFill="1" applyBorder="1" applyAlignment="1">
      <alignment horizontal="center" vertical="center" wrapText="1"/>
    </xf>
    <xf numFmtId="193" fontId="3" fillId="4" borderId="1" xfId="2" applyNumberFormat="1" applyFont="1" applyFill="1" applyBorder="1" applyAlignment="1">
      <alignment horizontal="center" vertical="center" wrapText="1"/>
    </xf>
    <xf numFmtId="332" fontId="3" fillId="3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left" wrapText="1"/>
    </xf>
    <xf numFmtId="331" fontId="3" fillId="3" borderId="1" xfId="2" applyNumberFormat="1" applyFont="1" applyFill="1" applyBorder="1" applyAlignment="1">
      <alignment horizontal="center" vertical="center" wrapText="1"/>
    </xf>
    <xf numFmtId="333" fontId="3" fillId="4" borderId="1" xfId="2" applyNumberFormat="1" applyFont="1" applyFill="1" applyBorder="1" applyAlignment="1">
      <alignment horizontal="center" vertical="center" wrapText="1"/>
    </xf>
    <xf numFmtId="334" fontId="3" fillId="4" borderId="1" xfId="2" applyNumberFormat="1" applyFont="1" applyFill="1" applyBorder="1" applyAlignment="1">
      <alignment horizontal="center" vertical="center" wrapText="1"/>
    </xf>
    <xf numFmtId="336" fontId="3" fillId="4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337" fontId="3" fillId="4" borderId="1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top" wrapText="1"/>
    </xf>
    <xf numFmtId="339" fontId="3" fillId="3" borderId="1" xfId="2" applyNumberFormat="1" applyFont="1" applyFill="1" applyBorder="1" applyAlignment="1">
      <alignment horizontal="center" vertical="center" wrapText="1"/>
    </xf>
    <xf numFmtId="340" fontId="3" fillId="3" borderId="1" xfId="2" applyNumberFormat="1" applyFont="1" applyFill="1" applyBorder="1" applyAlignment="1">
      <alignment horizontal="center" vertical="center" wrapText="1"/>
    </xf>
    <xf numFmtId="342" fontId="3" fillId="3" borderId="1" xfId="2" applyNumberFormat="1" applyFont="1" applyFill="1" applyBorder="1" applyAlignment="1">
      <alignment horizontal="center" vertical="center" wrapText="1"/>
    </xf>
    <xf numFmtId="343" fontId="3" fillId="4" borderId="1" xfId="2" applyNumberFormat="1" applyFont="1" applyFill="1" applyBorder="1" applyAlignment="1">
      <alignment horizontal="center" vertical="center" wrapText="1"/>
    </xf>
    <xf numFmtId="345" fontId="3" fillId="3" borderId="1" xfId="2" applyNumberFormat="1" applyFont="1" applyFill="1" applyBorder="1" applyAlignment="1">
      <alignment horizontal="center" vertical="center" wrapText="1"/>
    </xf>
    <xf numFmtId="346" fontId="3" fillId="3" borderId="1" xfId="2" applyNumberFormat="1" applyFont="1" applyFill="1" applyBorder="1" applyAlignment="1">
      <alignment horizontal="center" vertical="center" wrapText="1"/>
    </xf>
    <xf numFmtId="349" fontId="3" fillId="4" borderId="1" xfId="2" applyNumberFormat="1" applyFont="1" applyFill="1" applyBorder="1" applyAlignment="1">
      <alignment horizontal="center" vertical="center" wrapText="1"/>
    </xf>
    <xf numFmtId="351" fontId="3" fillId="4" borderId="1" xfId="2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309" fontId="3" fillId="4" borderId="1" xfId="2" applyNumberFormat="1" applyFont="1" applyFill="1" applyBorder="1" applyAlignment="1">
      <alignment horizontal="center" vertical="center" wrapText="1"/>
    </xf>
    <xf numFmtId="234" fontId="3" fillId="4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 wrapText="1"/>
    </xf>
    <xf numFmtId="0" fontId="3" fillId="2" borderId="3" xfId="2" applyNumberFormat="1" applyFont="1" applyFill="1" applyBorder="1" applyAlignment="1">
      <alignment horizontal="left" wrapText="1"/>
    </xf>
    <xf numFmtId="0" fontId="3" fillId="0" borderId="0" xfId="2" applyNumberFormat="1" applyFont="1" applyAlignment="1">
      <alignment horizontal="center" vertical="top" wrapText="1"/>
    </xf>
    <xf numFmtId="0" fontId="1" fillId="0" borderId="0" xfId="3"/>
    <xf numFmtId="0" fontId="3" fillId="0" borderId="1" xfId="3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left" wrapText="1"/>
    </xf>
    <xf numFmtId="339" fontId="3" fillId="2" borderId="1" xfId="3" applyNumberFormat="1" applyFont="1" applyFill="1" applyBorder="1" applyAlignment="1">
      <alignment horizontal="center" vertical="center" wrapText="1"/>
    </xf>
    <xf numFmtId="340" fontId="3" fillId="4" borderId="1" xfId="3" applyNumberFormat="1" applyFont="1" applyFill="1" applyBorder="1" applyAlignment="1">
      <alignment horizontal="center" vertical="center" wrapText="1"/>
    </xf>
    <xf numFmtId="342" fontId="3" fillId="4" borderId="1" xfId="3" applyNumberFormat="1" applyFont="1" applyFill="1" applyBorder="1" applyAlignment="1">
      <alignment horizontal="center" vertical="center" wrapText="1"/>
    </xf>
    <xf numFmtId="343" fontId="3" fillId="4" borderId="1" xfId="3" applyNumberFormat="1" applyFont="1" applyFill="1" applyBorder="1" applyAlignment="1">
      <alignment horizontal="center" vertical="center" wrapText="1"/>
    </xf>
    <xf numFmtId="166" fontId="3" fillId="4" borderId="1" xfId="3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horizontal="center" vertical="center" wrapText="1"/>
    </xf>
    <xf numFmtId="344" fontId="3" fillId="4" borderId="1" xfId="3" applyNumberFormat="1" applyFont="1" applyFill="1" applyBorder="1" applyAlignment="1">
      <alignment horizontal="center" vertical="center" wrapText="1"/>
    </xf>
    <xf numFmtId="164" fontId="3" fillId="4" borderId="1" xfId="3" applyNumberFormat="1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0" fontId="3" fillId="5" borderId="1" xfId="3" applyNumberFormat="1" applyFont="1" applyFill="1" applyBorder="1" applyAlignment="1">
      <alignment horizontal="left" wrapText="1"/>
    </xf>
    <xf numFmtId="0" fontId="3" fillId="5" borderId="1" xfId="3" applyNumberFormat="1" applyFont="1" applyFill="1" applyBorder="1" applyAlignment="1">
      <alignment horizontal="center" vertical="center" wrapText="1"/>
    </xf>
    <xf numFmtId="166" fontId="3" fillId="5" borderId="1" xfId="3" applyNumberFormat="1" applyFont="1" applyFill="1" applyBorder="1" applyAlignment="1">
      <alignment horizontal="center" vertical="center" wrapText="1"/>
    </xf>
    <xf numFmtId="345" fontId="3" fillId="4" borderId="1" xfId="3" applyNumberFormat="1" applyFont="1" applyFill="1" applyBorder="1" applyAlignment="1">
      <alignment horizontal="center" vertical="center" wrapText="1"/>
    </xf>
    <xf numFmtId="346" fontId="3" fillId="4" borderId="1" xfId="3" applyNumberFormat="1" applyFont="1" applyFill="1" applyBorder="1" applyAlignment="1">
      <alignment horizontal="center" vertical="center" wrapText="1"/>
    </xf>
    <xf numFmtId="348" fontId="3" fillId="4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left" wrapText="1"/>
    </xf>
    <xf numFmtId="1" fontId="2" fillId="0" borderId="1" xfId="3" applyNumberFormat="1" applyFont="1" applyBorder="1" applyAlignment="1">
      <alignment horizontal="center" vertical="center" wrapText="1"/>
    </xf>
    <xf numFmtId="349" fontId="3" fillId="4" borderId="1" xfId="3" applyNumberFormat="1" applyFont="1" applyFill="1" applyBorder="1" applyAlignment="1">
      <alignment horizontal="center" vertical="center" wrapText="1"/>
    </xf>
    <xf numFmtId="166" fontId="3" fillId="2" borderId="1" xfId="3" applyNumberFormat="1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247" fontId="3" fillId="4" borderId="1" xfId="3" applyNumberFormat="1" applyFont="1" applyFill="1" applyBorder="1" applyAlignment="1">
      <alignment horizontal="center" vertical="center" wrapText="1"/>
    </xf>
    <xf numFmtId="232" fontId="3" fillId="4" borderId="1" xfId="3" applyNumberFormat="1" applyFont="1" applyFill="1" applyBorder="1" applyAlignment="1">
      <alignment horizontal="center" vertical="center" wrapText="1"/>
    </xf>
    <xf numFmtId="350" fontId="3" fillId="4" borderId="1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Alignment="1">
      <alignment horizontal="left" wrapText="1"/>
    </xf>
    <xf numFmtId="0" fontId="3" fillId="0" borderId="3" xfId="3" applyNumberFormat="1" applyFont="1" applyBorder="1" applyAlignment="1">
      <alignment horizontal="left" wrapText="1"/>
    </xf>
    <xf numFmtId="0" fontId="3" fillId="0" borderId="0" xfId="3" applyNumberFormat="1" applyFont="1" applyAlignment="1">
      <alignment horizontal="left" wrapText="1"/>
    </xf>
    <xf numFmtId="0" fontId="3" fillId="0" borderId="0" xfId="3" applyNumberFormat="1" applyFont="1" applyAlignment="1">
      <alignment horizontal="center" vertical="top" wrapText="1"/>
    </xf>
    <xf numFmtId="0" fontId="1" fillId="0" borderId="0" xfId="4"/>
    <xf numFmtId="0" fontId="3" fillId="0" borderId="1" xfId="4" applyNumberFormat="1" applyFont="1" applyBorder="1" applyAlignment="1">
      <alignment horizontal="center" vertical="center" wrapText="1"/>
    </xf>
    <xf numFmtId="1" fontId="3" fillId="0" borderId="1" xfId="4" applyNumberFormat="1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left" wrapText="1"/>
    </xf>
    <xf numFmtId="1" fontId="2" fillId="0" borderId="1" xfId="4" applyNumberFormat="1" applyFont="1" applyBorder="1" applyAlignment="1">
      <alignment horizontal="center" vertical="center" wrapText="1"/>
    </xf>
    <xf numFmtId="164" fontId="3" fillId="4" borderId="1" xfId="4" applyNumberFormat="1" applyFont="1" applyFill="1" applyBorder="1" applyAlignment="1">
      <alignment horizontal="center" vertical="center" wrapText="1"/>
    </xf>
    <xf numFmtId="166" fontId="3" fillId="4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left" wrapText="1"/>
    </xf>
    <xf numFmtId="164" fontId="3" fillId="2" borderId="1" xfId="4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3" fillId="4" borderId="1" xfId="4" applyNumberFormat="1" applyFont="1" applyFill="1" applyBorder="1" applyAlignment="1">
      <alignment horizontal="center" vertical="center" wrapText="1"/>
    </xf>
    <xf numFmtId="0" fontId="3" fillId="5" borderId="1" xfId="4" applyNumberFormat="1" applyFont="1" applyFill="1" applyBorder="1" applyAlignment="1">
      <alignment horizontal="left" wrapText="1"/>
    </xf>
    <xf numFmtId="0" fontId="3" fillId="5" borderId="1" xfId="4" applyNumberFormat="1" applyFont="1" applyFill="1" applyBorder="1" applyAlignment="1">
      <alignment horizontal="center" vertical="center" wrapText="1"/>
    </xf>
    <xf numFmtId="166" fontId="3" fillId="5" borderId="1" xfId="4" applyNumberFormat="1" applyFont="1" applyFill="1" applyBorder="1" applyAlignment="1">
      <alignment horizontal="center" vertical="center" wrapText="1"/>
    </xf>
    <xf numFmtId="312" fontId="3" fillId="4" borderId="1" xfId="4" applyNumberFormat="1" applyFont="1" applyFill="1" applyBorder="1" applyAlignment="1">
      <alignment horizontal="center" vertical="center" wrapText="1"/>
    </xf>
    <xf numFmtId="313" fontId="3" fillId="5" borderId="1" xfId="4" applyNumberFormat="1" applyFont="1" applyFill="1" applyBorder="1" applyAlignment="1">
      <alignment horizontal="center" vertical="center" wrapText="1"/>
    </xf>
    <xf numFmtId="274" fontId="3" fillId="5" borderId="1" xfId="4" applyNumberFormat="1" applyFont="1" applyFill="1" applyBorder="1" applyAlignment="1">
      <alignment horizontal="center" vertical="center" wrapText="1"/>
    </xf>
    <xf numFmtId="273" fontId="3" fillId="4" borderId="1" xfId="4" applyNumberFormat="1" applyFont="1" applyFill="1" applyBorder="1" applyAlignment="1">
      <alignment horizontal="center" vertical="center" wrapText="1"/>
    </xf>
    <xf numFmtId="298" fontId="3" fillId="5" borderId="1" xfId="4" applyNumberFormat="1" applyFont="1" applyFill="1" applyBorder="1" applyAlignment="1">
      <alignment horizontal="center" vertical="center" wrapText="1"/>
    </xf>
    <xf numFmtId="320" fontId="3" fillId="5" borderId="1" xfId="4" applyNumberFormat="1" applyFont="1" applyFill="1" applyBorder="1" applyAlignment="1">
      <alignment horizontal="center" vertical="center" wrapText="1"/>
    </xf>
    <xf numFmtId="289" fontId="3" fillId="4" borderId="1" xfId="4" applyNumberFormat="1" applyFont="1" applyFill="1" applyBorder="1" applyAlignment="1">
      <alignment horizontal="center" vertical="center" wrapText="1"/>
    </xf>
    <xf numFmtId="230" fontId="3" fillId="5" borderId="1" xfId="4" applyNumberFormat="1" applyFont="1" applyFill="1" applyBorder="1" applyAlignment="1">
      <alignment horizontal="center" vertical="center" wrapText="1"/>
    </xf>
    <xf numFmtId="217" fontId="3" fillId="4" borderId="1" xfId="4" applyNumberFormat="1" applyFont="1" applyFill="1" applyBorder="1" applyAlignment="1">
      <alignment horizontal="center" vertical="center" wrapText="1"/>
    </xf>
    <xf numFmtId="329" fontId="3" fillId="5" borderId="1" xfId="4" applyNumberFormat="1" applyFont="1" applyFill="1" applyBorder="1" applyAlignment="1">
      <alignment horizontal="center" vertical="center" wrapText="1"/>
    </xf>
    <xf numFmtId="173" fontId="3" fillId="5" borderId="1" xfId="4" applyNumberFormat="1" applyFont="1" applyFill="1" applyBorder="1" applyAlignment="1">
      <alignment horizontal="center" vertical="center" wrapText="1"/>
    </xf>
    <xf numFmtId="312" fontId="3" fillId="5" borderId="1" xfId="4" applyNumberFormat="1" applyFont="1" applyFill="1" applyBorder="1" applyAlignment="1">
      <alignment horizontal="center" vertical="center" wrapText="1"/>
    </xf>
    <xf numFmtId="351" fontId="3" fillId="4" borderId="1" xfId="4" applyNumberFormat="1" applyFont="1" applyFill="1" applyBorder="1" applyAlignment="1">
      <alignment horizontal="center" vertical="center" wrapText="1"/>
    </xf>
    <xf numFmtId="239" fontId="3" fillId="4" borderId="1" xfId="4" applyNumberFormat="1" applyFont="1" applyFill="1" applyBorder="1" applyAlignment="1">
      <alignment horizontal="center" vertical="center" wrapText="1"/>
    </xf>
    <xf numFmtId="239" fontId="3" fillId="5" borderId="1" xfId="4" applyNumberFormat="1" applyFont="1" applyFill="1" applyBorder="1" applyAlignment="1">
      <alignment horizontal="center" vertical="center" wrapText="1"/>
    </xf>
    <xf numFmtId="285" fontId="3" fillId="4" borderId="1" xfId="4" applyNumberFormat="1" applyFont="1" applyFill="1" applyBorder="1" applyAlignment="1">
      <alignment horizontal="center" vertical="center" wrapText="1"/>
    </xf>
    <xf numFmtId="285" fontId="3" fillId="5" borderId="1" xfId="4" applyNumberFormat="1" applyFon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Alignment="1">
      <alignment horizontal="left" wrapText="1"/>
    </xf>
    <xf numFmtId="0" fontId="3" fillId="0" borderId="3" xfId="4" applyNumberFormat="1" applyFont="1" applyBorder="1" applyAlignment="1">
      <alignment horizontal="left" wrapText="1"/>
    </xf>
    <xf numFmtId="0" fontId="3" fillId="0" borderId="0" xfId="4" applyNumberFormat="1" applyFont="1" applyAlignment="1">
      <alignment horizontal="left" wrapText="1"/>
    </xf>
    <xf numFmtId="0" fontId="3" fillId="0" borderId="0" xfId="4" applyNumberFormat="1" applyFont="1" applyAlignment="1">
      <alignment horizontal="center" vertical="top" wrapText="1"/>
    </xf>
    <xf numFmtId="0" fontId="0" fillId="0" borderId="1" xfId="0" applyBorder="1"/>
    <xf numFmtId="0" fontId="1" fillId="0" borderId="0" xfId="5"/>
    <xf numFmtId="0" fontId="3" fillId="0" borderId="1" xfId="5" applyNumberFormat="1" applyFont="1" applyBorder="1" applyAlignment="1">
      <alignment horizontal="center" vertical="center" wrapText="1"/>
    </xf>
    <xf numFmtId="1" fontId="3" fillId="0" borderId="1" xfId="5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left" vertical="center" wrapText="1"/>
    </xf>
    <xf numFmtId="1" fontId="2" fillId="0" borderId="1" xfId="5" applyNumberFormat="1" applyFont="1" applyBorder="1" applyAlignment="1">
      <alignment horizontal="center" vertical="center" wrapText="1"/>
    </xf>
    <xf numFmtId="166" fontId="3" fillId="4" borderId="1" xfId="5" applyNumberFormat="1" applyFont="1" applyFill="1" applyBorder="1" applyAlignment="1">
      <alignment horizontal="right" vertical="center" wrapText="1"/>
    </xf>
    <xf numFmtId="0" fontId="3" fillId="0" borderId="1" xfId="5" applyNumberFormat="1" applyFont="1" applyBorder="1" applyAlignment="1">
      <alignment horizontal="left" vertical="center" wrapText="1"/>
    </xf>
    <xf numFmtId="0" fontId="3" fillId="2" borderId="1" xfId="5" applyNumberFormat="1" applyFont="1" applyFill="1" applyBorder="1" applyAlignment="1">
      <alignment horizontal="right" vertical="center" wrapText="1"/>
    </xf>
    <xf numFmtId="0" fontId="3" fillId="4" borderId="1" xfId="5" applyNumberFormat="1" applyFont="1" applyFill="1" applyBorder="1" applyAlignment="1">
      <alignment horizontal="right" vertical="center" wrapText="1"/>
    </xf>
    <xf numFmtId="166" fontId="3" fillId="2" borderId="1" xfId="5" applyNumberFormat="1" applyFont="1" applyFill="1" applyBorder="1" applyAlignment="1">
      <alignment horizontal="right" vertical="center" wrapText="1"/>
    </xf>
    <xf numFmtId="230" fontId="3" fillId="4" borderId="1" xfId="5" applyNumberFormat="1" applyFont="1" applyFill="1" applyBorder="1" applyAlignment="1">
      <alignment horizontal="right" vertical="center" wrapText="1"/>
    </xf>
    <xf numFmtId="0" fontId="2" fillId="0" borderId="0" xfId="5" applyNumberFormat="1" applyFont="1" applyAlignment="1">
      <alignment horizontal="left" wrapText="1"/>
    </xf>
    <xf numFmtId="0" fontId="3" fillId="0" borderId="3" xfId="5" applyNumberFormat="1" applyFont="1" applyBorder="1" applyAlignment="1">
      <alignment horizontal="left" wrapText="1"/>
    </xf>
    <xf numFmtId="0" fontId="3" fillId="0" borderId="0" xfId="5" applyNumberFormat="1" applyFont="1" applyAlignment="1">
      <alignment horizontal="left" wrapText="1"/>
    </xf>
    <xf numFmtId="0" fontId="3" fillId="0" borderId="0" xfId="5" applyNumberFormat="1" applyFont="1" applyAlignment="1">
      <alignment horizontal="center" vertical="top" wrapText="1"/>
    </xf>
    <xf numFmtId="0" fontId="1" fillId="0" borderId="0" xfId="6"/>
    <xf numFmtId="0" fontId="3" fillId="0" borderId="1" xfId="6" applyNumberFormat="1" applyFont="1" applyBorder="1" applyAlignment="1">
      <alignment horizontal="center" vertical="center" wrapText="1"/>
    </xf>
    <xf numFmtId="1" fontId="3" fillId="0" borderId="1" xfId="6" applyNumberFormat="1" applyFont="1" applyBorder="1" applyAlignment="1">
      <alignment horizontal="center" vertical="center" wrapText="1"/>
    </xf>
    <xf numFmtId="0" fontId="3" fillId="0" borderId="1" xfId="6" applyNumberFormat="1" applyFont="1" applyBorder="1" applyAlignment="1">
      <alignment horizontal="left" vertical="center" wrapText="1"/>
    </xf>
    <xf numFmtId="166" fontId="3" fillId="4" borderId="1" xfId="6" applyNumberFormat="1" applyFont="1" applyFill="1" applyBorder="1" applyAlignment="1">
      <alignment horizontal="right" vertical="center" wrapText="1"/>
    </xf>
    <xf numFmtId="166" fontId="3" fillId="2" borderId="1" xfId="6" applyNumberFormat="1" applyFont="1" applyFill="1" applyBorder="1" applyAlignment="1">
      <alignment horizontal="right" vertical="center" wrapText="1"/>
    </xf>
    <xf numFmtId="0" fontId="3" fillId="4" borderId="1" xfId="6" applyNumberFormat="1" applyFont="1" applyFill="1" applyBorder="1" applyAlignment="1">
      <alignment horizontal="right" vertical="center" wrapText="1"/>
    </xf>
    <xf numFmtId="0" fontId="3" fillId="2" borderId="1" xfId="6" applyNumberFormat="1" applyFont="1" applyFill="1" applyBorder="1" applyAlignment="1">
      <alignment horizontal="right" vertical="center" wrapText="1"/>
    </xf>
    <xf numFmtId="0" fontId="3" fillId="2" borderId="1" xfId="6" applyNumberFormat="1" applyFont="1" applyFill="1" applyBorder="1" applyAlignment="1">
      <alignment horizontal="center" vertical="center" wrapText="1"/>
    </xf>
    <xf numFmtId="0" fontId="2" fillId="0" borderId="0" xfId="6" applyNumberFormat="1" applyFont="1" applyAlignment="1">
      <alignment horizontal="left" wrapText="1"/>
    </xf>
    <xf numFmtId="0" fontId="3" fillId="0" borderId="3" xfId="6" applyNumberFormat="1" applyFont="1" applyBorder="1" applyAlignment="1">
      <alignment horizontal="left" wrapText="1"/>
    </xf>
    <xf numFmtId="0" fontId="3" fillId="0" borderId="0" xfId="6" applyNumberFormat="1" applyFont="1" applyAlignment="1">
      <alignment horizontal="center" vertical="top" wrapText="1"/>
    </xf>
    <xf numFmtId="0" fontId="1" fillId="0" borderId="0" xfId="7"/>
    <xf numFmtId="0" fontId="3" fillId="0" borderId="1" xfId="7" applyNumberFormat="1" applyFont="1" applyBorder="1" applyAlignment="1">
      <alignment horizontal="center" vertical="center" wrapText="1"/>
    </xf>
    <xf numFmtId="1" fontId="3" fillId="0" borderId="1" xfId="7" applyNumberFormat="1" applyFont="1" applyBorder="1" applyAlignment="1">
      <alignment horizontal="center" vertical="center" wrapText="1"/>
    </xf>
    <xf numFmtId="0" fontId="3" fillId="5" borderId="1" xfId="7" applyNumberFormat="1" applyFont="1" applyFill="1" applyBorder="1" applyAlignment="1">
      <alignment horizontal="center" vertical="center" wrapText="1"/>
    </xf>
    <xf numFmtId="164" fontId="5" fillId="5" borderId="1" xfId="7" applyNumberFormat="1" applyFont="1" applyFill="1" applyBorder="1" applyAlignment="1">
      <alignment horizontal="center" vertical="center" wrapText="1"/>
    </xf>
    <xf numFmtId="0" fontId="5" fillId="5" borderId="1" xfId="7" applyNumberFormat="1" applyFont="1" applyFill="1" applyBorder="1" applyAlignment="1">
      <alignment horizontal="center" vertical="center" wrapText="1"/>
    </xf>
    <xf numFmtId="165" fontId="5" fillId="4" borderId="1" xfId="7" applyNumberFormat="1" applyFont="1" applyFill="1" applyBorder="1" applyAlignment="1">
      <alignment horizontal="center" vertical="center" wrapText="1"/>
    </xf>
    <xf numFmtId="0" fontId="5" fillId="4" borderId="1" xfId="7" applyNumberFormat="1" applyFont="1" applyFill="1" applyBorder="1" applyAlignment="1">
      <alignment horizontal="center" vertical="center" wrapText="1"/>
    </xf>
    <xf numFmtId="166" fontId="5" fillId="4" borderId="1" xfId="7" applyNumberFormat="1" applyFont="1" applyFill="1" applyBorder="1" applyAlignment="1">
      <alignment horizontal="center" vertical="center" wrapText="1"/>
    </xf>
    <xf numFmtId="164" fontId="5" fillId="4" borderId="1" xfId="7" applyNumberFormat="1" applyFont="1" applyFill="1" applyBorder="1" applyAlignment="1">
      <alignment horizontal="center" vertical="center" wrapText="1"/>
    </xf>
    <xf numFmtId="0" fontId="5" fillId="0" borderId="1" xfId="7" applyNumberFormat="1" applyFont="1" applyBorder="1" applyAlignment="1">
      <alignment horizontal="center" vertical="center" wrapText="1"/>
    </xf>
    <xf numFmtId="0" fontId="3" fillId="5" borderId="1" xfId="7" applyNumberFormat="1" applyFont="1" applyFill="1" applyBorder="1" applyAlignment="1">
      <alignment horizontal="left" vertical="center" wrapText="1"/>
    </xf>
    <xf numFmtId="0" fontId="1" fillId="0" borderId="0" xfId="8"/>
    <xf numFmtId="1" fontId="3" fillId="0" borderId="1" xfId="8" applyNumberFormat="1" applyFont="1" applyBorder="1" applyAlignment="1">
      <alignment horizontal="center" vertical="center" wrapText="1"/>
    </xf>
    <xf numFmtId="0" fontId="3" fillId="2" borderId="1" xfId="8" applyNumberFormat="1" applyFont="1" applyFill="1" applyBorder="1" applyAlignment="1">
      <alignment horizontal="center" vertical="center" wrapText="1"/>
    </xf>
    <xf numFmtId="0" fontId="3" fillId="0" borderId="1" xfId="8" applyNumberFormat="1" applyFont="1" applyBorder="1" applyAlignment="1">
      <alignment horizontal="center" vertical="center" wrapText="1"/>
    </xf>
    <xf numFmtId="0" fontId="3" fillId="4" borderId="1" xfId="8" applyNumberFormat="1" applyFont="1" applyFill="1" applyBorder="1" applyAlignment="1">
      <alignment horizontal="center" vertical="center" wrapText="1"/>
    </xf>
    <xf numFmtId="166" fontId="3" fillId="4" borderId="1" xfId="8" applyNumberFormat="1" applyFont="1" applyFill="1" applyBorder="1" applyAlignment="1">
      <alignment horizontal="center" vertical="center" wrapText="1"/>
    </xf>
    <xf numFmtId="230" fontId="3" fillId="4" borderId="1" xfId="8" applyNumberFormat="1" applyFont="1" applyFill="1" applyBorder="1" applyAlignment="1">
      <alignment horizontal="center" vertical="center" wrapText="1"/>
    </xf>
    <xf numFmtId="166" fontId="3" fillId="2" borderId="1" xfId="8" applyNumberFormat="1" applyFont="1" applyFill="1" applyBorder="1" applyAlignment="1">
      <alignment horizontal="center" vertical="center" wrapText="1"/>
    </xf>
    <xf numFmtId="275" fontId="3" fillId="4" borderId="1" xfId="8" applyNumberFormat="1" applyFont="1" applyFill="1" applyBorder="1" applyAlignment="1">
      <alignment horizontal="center" vertical="center" wrapText="1"/>
    </xf>
    <xf numFmtId="0" fontId="2" fillId="0" borderId="0" xfId="8" applyNumberFormat="1" applyFont="1" applyAlignment="1">
      <alignment horizontal="left" wrapText="1"/>
    </xf>
    <xf numFmtId="170" fontId="0" fillId="0" borderId="0" xfId="0" applyNumberFormat="1"/>
    <xf numFmtId="166" fontId="3" fillId="6" borderId="1" xfId="2" applyNumberFormat="1" applyFont="1" applyFill="1" applyBorder="1" applyAlignment="1">
      <alignment horizontal="center" vertical="center" wrapText="1"/>
    </xf>
    <xf numFmtId="164" fontId="3" fillId="6" borderId="1" xfId="2" applyNumberFormat="1" applyFont="1" applyFill="1" applyBorder="1" applyAlignment="1">
      <alignment horizontal="center" vertical="center" wrapText="1"/>
    </xf>
    <xf numFmtId="169" fontId="3" fillId="6" borderId="1" xfId="2" applyNumberFormat="1" applyFont="1" applyFill="1" applyBorder="1" applyAlignment="1">
      <alignment horizontal="center" vertical="center" wrapText="1"/>
    </xf>
    <xf numFmtId="252" fontId="3" fillId="6" borderId="1" xfId="2" applyNumberFormat="1" applyFont="1" applyFill="1" applyBorder="1" applyAlignment="1">
      <alignment horizontal="center" vertical="center" wrapText="1"/>
    </xf>
    <xf numFmtId="255" fontId="3" fillId="6" borderId="1" xfId="2" applyNumberFormat="1" applyFont="1" applyFill="1" applyBorder="1" applyAlignment="1">
      <alignment horizontal="center" vertical="center" wrapText="1"/>
    </xf>
    <xf numFmtId="0" fontId="3" fillId="6" borderId="1" xfId="2" applyNumberFormat="1" applyFont="1" applyFill="1" applyBorder="1" applyAlignment="1">
      <alignment horizontal="center" vertical="center" wrapText="1"/>
    </xf>
    <xf numFmtId="316" fontId="3" fillId="6" borderId="1" xfId="2" applyNumberFormat="1" applyFont="1" applyFill="1" applyBorder="1" applyAlignment="1">
      <alignment horizontal="center" vertical="center" wrapText="1"/>
    </xf>
    <xf numFmtId="335" fontId="3" fillId="6" borderId="1" xfId="2" applyNumberFormat="1" applyFont="1" applyFill="1" applyBorder="1" applyAlignment="1">
      <alignment horizontal="center" vertical="center" wrapText="1"/>
    </xf>
    <xf numFmtId="341" fontId="3" fillId="6" borderId="1" xfId="2" applyNumberFormat="1" applyFont="1" applyFill="1" applyBorder="1" applyAlignment="1">
      <alignment horizontal="center" vertical="center" wrapText="1"/>
    </xf>
    <xf numFmtId="344" fontId="3" fillId="6" borderId="1" xfId="2" applyNumberFormat="1" applyFont="1" applyFill="1" applyBorder="1" applyAlignment="1">
      <alignment horizontal="center" vertical="center" wrapText="1"/>
    </xf>
    <xf numFmtId="347" fontId="3" fillId="6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255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center" vertical="center" wrapText="1"/>
    </xf>
    <xf numFmtId="259" fontId="3" fillId="6" borderId="1" xfId="1" applyNumberFormat="1" applyFont="1" applyFill="1" applyBorder="1" applyAlignment="1">
      <alignment horizontal="center" vertical="center" wrapText="1"/>
    </xf>
    <xf numFmtId="263" fontId="3" fillId="6" borderId="1" xfId="1" applyNumberFormat="1" applyFont="1" applyFill="1" applyBorder="1" applyAlignment="1">
      <alignment horizontal="center" vertical="center" wrapText="1"/>
    </xf>
    <xf numFmtId="267" fontId="3" fillId="6" borderId="1" xfId="1" applyNumberFormat="1" applyFont="1" applyFill="1" applyBorder="1" applyAlignment="1">
      <alignment horizontal="center" vertical="center" wrapText="1"/>
    </xf>
    <xf numFmtId="271" fontId="3" fillId="6" borderId="1" xfId="1" applyNumberFormat="1" applyFont="1" applyFill="1" applyBorder="1" applyAlignment="1">
      <alignment horizontal="center" vertical="center" wrapText="1"/>
    </xf>
    <xf numFmtId="275" fontId="3" fillId="6" borderId="1" xfId="1" applyNumberFormat="1" applyFont="1" applyFill="1" applyBorder="1" applyAlignment="1">
      <alignment horizontal="center" vertical="center" wrapText="1"/>
    </xf>
    <xf numFmtId="277" fontId="3" fillId="6" borderId="1" xfId="1" applyNumberFormat="1" applyFont="1" applyFill="1" applyBorder="1" applyAlignment="1">
      <alignment horizontal="center" vertical="center" wrapText="1"/>
    </xf>
    <xf numFmtId="280" fontId="3" fillId="6" borderId="1" xfId="1" applyNumberFormat="1" applyFont="1" applyFill="1" applyBorder="1" applyAlignment="1">
      <alignment horizontal="center" vertical="center" wrapText="1"/>
    </xf>
    <xf numFmtId="282" fontId="3" fillId="6" borderId="1" xfId="1" applyNumberFormat="1" applyFont="1" applyFill="1" applyBorder="1" applyAlignment="1">
      <alignment horizontal="center" vertical="center" wrapText="1"/>
    </xf>
    <xf numFmtId="211" fontId="3" fillId="6" borderId="1" xfId="1" applyNumberFormat="1" applyFont="1" applyFill="1" applyBorder="1" applyAlignment="1">
      <alignment horizontal="center" vertical="center" wrapText="1"/>
    </xf>
    <xf numFmtId="286" fontId="3" fillId="6" borderId="1" xfId="1" applyNumberFormat="1" applyFont="1" applyFill="1" applyBorder="1" applyAlignment="1">
      <alignment horizontal="center" vertical="center" wrapText="1"/>
    </xf>
    <xf numFmtId="230" fontId="3" fillId="6" borderId="1" xfId="1" applyNumberFormat="1" applyFont="1" applyFill="1" applyBorder="1" applyAlignment="1">
      <alignment horizontal="center" vertical="center" wrapText="1"/>
    </xf>
    <xf numFmtId="294" fontId="3" fillId="6" borderId="1" xfId="1" applyNumberFormat="1" applyFont="1" applyFill="1" applyBorder="1" applyAlignment="1">
      <alignment horizontal="center" vertical="center" wrapText="1"/>
    </xf>
    <xf numFmtId="298" fontId="3" fillId="6" borderId="1" xfId="1" applyNumberFormat="1" applyFont="1" applyFill="1" applyBorder="1" applyAlignment="1">
      <alignment horizontal="center" vertical="center" wrapText="1"/>
    </xf>
    <xf numFmtId="202" fontId="3" fillId="6" borderId="1" xfId="1" applyNumberFormat="1" applyFont="1" applyFill="1" applyBorder="1" applyAlignment="1">
      <alignment horizontal="center" vertical="center" wrapText="1"/>
    </xf>
    <xf numFmtId="303" fontId="3" fillId="6" borderId="1" xfId="1" applyNumberFormat="1" applyFont="1" applyFill="1" applyBorder="1" applyAlignment="1">
      <alignment horizontal="center" vertical="center" wrapText="1"/>
    </xf>
    <xf numFmtId="216" fontId="3" fillId="6" borderId="1" xfId="1" applyNumberFormat="1" applyFont="1" applyFill="1" applyBorder="1" applyAlignment="1">
      <alignment horizontal="center" vertical="center" wrapText="1"/>
    </xf>
    <xf numFmtId="307" fontId="3" fillId="6" borderId="1" xfId="1" applyNumberFormat="1" applyFont="1" applyFill="1" applyBorder="1" applyAlignment="1">
      <alignment horizontal="center" vertical="center" wrapText="1"/>
    </xf>
    <xf numFmtId="312" fontId="3" fillId="6" borderId="1" xfId="1" applyNumberFormat="1" applyFont="1" applyFill="1" applyBorder="1" applyAlignment="1">
      <alignment horizontal="center" vertical="center" wrapText="1"/>
    </xf>
    <xf numFmtId="0" fontId="3" fillId="7" borderId="1" xfId="1" applyNumberFormat="1" applyFont="1" applyFill="1" applyBorder="1" applyAlignment="1">
      <alignment horizontal="center" vertical="center" wrapText="1"/>
    </xf>
    <xf numFmtId="316" fontId="3" fillId="7" borderId="1" xfId="1" applyNumberFormat="1" applyFont="1" applyFill="1" applyBorder="1" applyAlignment="1">
      <alignment horizontal="center" vertical="center" wrapText="1"/>
    </xf>
    <xf numFmtId="211" fontId="3" fillId="7" borderId="1" xfId="1" applyNumberFormat="1" applyFont="1" applyFill="1" applyBorder="1" applyAlignment="1">
      <alignment horizontal="center" vertical="center" wrapText="1"/>
    </xf>
    <xf numFmtId="320" fontId="3" fillId="7" borderId="1" xfId="1" applyNumberFormat="1" applyFont="1" applyFill="1" applyBorder="1" applyAlignment="1">
      <alignment horizontal="center" vertical="center" wrapText="1"/>
    </xf>
    <xf numFmtId="326" fontId="3" fillId="7" borderId="1" xfId="1" applyNumberFormat="1" applyFont="1" applyFill="1" applyBorder="1" applyAlignment="1">
      <alignment horizontal="center" vertical="center" wrapText="1"/>
    </xf>
    <xf numFmtId="166" fontId="3" fillId="7" borderId="1" xfId="1" applyNumberFormat="1" applyFont="1" applyFill="1" applyBorder="1" applyAlignment="1">
      <alignment horizontal="center" vertical="center" wrapText="1"/>
    </xf>
    <xf numFmtId="166" fontId="3" fillId="6" borderId="1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341" fontId="3" fillId="6" borderId="1" xfId="3" applyNumberFormat="1" applyFont="1" applyFill="1" applyBorder="1" applyAlignment="1">
      <alignment horizontal="center" vertical="center" wrapText="1"/>
    </xf>
    <xf numFmtId="344" fontId="3" fillId="6" borderId="1" xfId="3" applyNumberFormat="1" applyFont="1" applyFill="1" applyBorder="1" applyAlignment="1">
      <alignment horizontal="center" vertical="center" wrapText="1"/>
    </xf>
    <xf numFmtId="0" fontId="3" fillId="6" borderId="1" xfId="3" applyNumberFormat="1" applyFont="1" applyFill="1" applyBorder="1" applyAlignment="1">
      <alignment horizontal="center" vertical="center" wrapText="1"/>
    </xf>
    <xf numFmtId="347" fontId="3" fillId="6" borderId="1" xfId="3" applyNumberFormat="1" applyFont="1" applyFill="1" applyBorder="1" applyAlignment="1">
      <alignment horizontal="center" vertical="center" wrapText="1"/>
    </xf>
    <xf numFmtId="164" fontId="3" fillId="6" borderId="1" xfId="3" applyNumberFormat="1" applyFont="1" applyFill="1" applyBorder="1" applyAlignment="1">
      <alignment horizontal="center" vertical="center" wrapText="1"/>
    </xf>
    <xf numFmtId="166" fontId="3" fillId="6" borderId="1" xfId="3" applyNumberFormat="1" applyFont="1" applyFill="1" applyBorder="1" applyAlignment="1">
      <alignment horizontal="center" vertical="center" wrapText="1"/>
    </xf>
    <xf numFmtId="164" fontId="3" fillId="6" borderId="1" xfId="4" applyNumberFormat="1" applyFont="1" applyFill="1" applyBorder="1" applyAlignment="1">
      <alignment horizontal="center" vertical="center" wrapText="1"/>
    </xf>
    <xf numFmtId="0" fontId="3" fillId="6" borderId="1" xfId="4" applyNumberFormat="1" applyFont="1" applyFill="1" applyBorder="1" applyAlignment="1">
      <alignment horizontal="center" vertical="center" wrapText="1"/>
    </xf>
    <xf numFmtId="166" fontId="3" fillId="6" borderId="1" xfId="4" applyNumberFormat="1" applyFont="1" applyFill="1" applyBorder="1" applyAlignment="1">
      <alignment horizontal="center" vertical="center" wrapText="1"/>
    </xf>
    <xf numFmtId="275" fontId="3" fillId="6" borderId="1" xfId="4" applyNumberFormat="1" applyFont="1" applyFill="1" applyBorder="1" applyAlignment="1">
      <alignment horizontal="center" vertical="center" wrapText="1"/>
    </xf>
    <xf numFmtId="320" fontId="3" fillId="6" borderId="1" xfId="4" applyNumberFormat="1" applyFont="1" applyFill="1" applyBorder="1" applyAlignment="1">
      <alignment horizontal="center" vertical="center" wrapText="1"/>
    </xf>
    <xf numFmtId="307" fontId="3" fillId="6" borderId="1" xfId="4" applyNumberFormat="1" applyFont="1" applyFill="1" applyBorder="1" applyAlignment="1">
      <alignment horizontal="center" vertical="center" wrapText="1"/>
    </xf>
    <xf numFmtId="220" fontId="3" fillId="6" borderId="1" xfId="4" applyNumberFormat="1" applyFont="1" applyFill="1" applyBorder="1" applyAlignment="1">
      <alignment horizontal="center" vertical="center" wrapText="1"/>
    </xf>
    <xf numFmtId="202" fontId="3" fillId="6" borderId="1" xfId="4" applyNumberFormat="1" applyFont="1" applyFill="1" applyBorder="1" applyAlignment="1">
      <alignment horizontal="center" vertical="center" wrapText="1"/>
    </xf>
    <xf numFmtId="326" fontId="3" fillId="6" borderId="1" xfId="4" applyNumberFormat="1" applyFont="1" applyFill="1" applyBorder="1" applyAlignment="1">
      <alignment horizontal="center" vertical="center" wrapText="1"/>
    </xf>
    <xf numFmtId="294" fontId="3" fillId="6" borderId="1" xfId="4" applyNumberFormat="1" applyFont="1" applyFill="1" applyBorder="1" applyAlignment="1">
      <alignment horizontal="center" vertical="center" wrapText="1"/>
    </xf>
    <xf numFmtId="306" fontId="3" fillId="6" borderId="1" xfId="4" applyNumberFormat="1" applyFont="1" applyFill="1" applyBorder="1" applyAlignment="1">
      <alignment horizontal="center" vertical="center" wrapText="1"/>
    </xf>
    <xf numFmtId="210" fontId="3" fillId="6" borderId="1" xfId="4" applyNumberFormat="1" applyFont="1" applyFill="1" applyBorder="1" applyAlignment="1">
      <alignment horizontal="center" vertical="center" wrapText="1"/>
    </xf>
    <xf numFmtId="166" fontId="3" fillId="6" borderId="1" xfId="5" applyNumberFormat="1" applyFont="1" applyFill="1" applyBorder="1" applyAlignment="1">
      <alignment horizontal="right" vertical="center" wrapText="1"/>
    </xf>
    <xf numFmtId="0" fontId="3" fillId="6" borderId="1" xfId="5" applyNumberFormat="1" applyFont="1" applyFill="1" applyBorder="1" applyAlignment="1">
      <alignment horizontal="right" vertical="center" wrapText="1"/>
    </xf>
    <xf numFmtId="251" fontId="0" fillId="0" borderId="0" xfId="0" applyNumberFormat="1"/>
    <xf numFmtId="164" fontId="3" fillId="3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 wrapText="1"/>
    </xf>
    <xf numFmtId="168" fontId="3" fillId="4" borderId="1" xfId="1" applyNumberFormat="1" applyFont="1" applyFill="1" applyBorder="1" applyAlignment="1">
      <alignment horizontal="center" vertical="center" wrapText="1"/>
    </xf>
    <xf numFmtId="250" fontId="3" fillId="4" borderId="1" xfId="1" applyNumberFormat="1" applyFont="1" applyFill="1" applyBorder="1" applyAlignment="1">
      <alignment horizontal="center" vertical="center" wrapText="1"/>
    </xf>
    <xf numFmtId="251" fontId="3" fillId="4" borderId="1" xfId="1" applyNumberFormat="1" applyFont="1" applyFill="1" applyBorder="1" applyAlignment="1">
      <alignment horizontal="center" vertical="center" wrapText="1"/>
    </xf>
    <xf numFmtId="316" fontId="3" fillId="6" borderId="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333" fontId="3" fillId="4" borderId="1" xfId="1" applyNumberFormat="1" applyFont="1" applyFill="1" applyBorder="1" applyAlignment="1">
      <alignment horizontal="center" vertical="center" wrapText="1"/>
    </xf>
    <xf numFmtId="334" fontId="3" fillId="4" borderId="1" xfId="1" applyNumberFormat="1" applyFont="1" applyFill="1" applyBorder="1" applyAlignment="1">
      <alignment horizontal="center" vertical="center" wrapText="1"/>
    </xf>
    <xf numFmtId="335" fontId="3" fillId="7" borderId="1" xfId="1" applyNumberFormat="1" applyFont="1" applyFill="1" applyBorder="1" applyAlignment="1">
      <alignment horizontal="center" vertical="center" wrapText="1"/>
    </xf>
    <xf numFmtId="336" fontId="3" fillId="4" borderId="1" xfId="1" applyNumberFormat="1" applyFont="1" applyFill="1" applyBorder="1" applyAlignment="1">
      <alignment horizontal="center" vertical="center" wrapText="1"/>
    </xf>
    <xf numFmtId="0" fontId="1" fillId="0" borderId="0" xfId="1" applyFont="1"/>
    <xf numFmtId="166" fontId="0" fillId="0" borderId="1" xfId="0" applyNumberFormat="1" applyBorder="1"/>
    <xf numFmtId="0" fontId="3" fillId="0" borderId="0" xfId="2" applyNumberFormat="1" applyFont="1" applyAlignment="1">
      <alignment horizontal="center" wrapText="1"/>
    </xf>
    <xf numFmtId="0" fontId="2" fillId="0" borderId="5" xfId="2" applyNumberFormat="1" applyFont="1" applyBorder="1" applyAlignment="1">
      <alignment horizontal="center" vertical="top" wrapText="1"/>
    </xf>
    <xf numFmtId="0" fontId="3" fillId="0" borderId="3" xfId="2" applyNumberFormat="1" applyFont="1" applyBorder="1" applyAlignment="1">
      <alignment horizontal="left" wrapText="1"/>
    </xf>
    <xf numFmtId="0" fontId="3" fillId="2" borderId="0" xfId="2" applyNumberFormat="1" applyFont="1" applyFill="1" applyAlignment="1">
      <alignment horizontal="center" wrapText="1"/>
    </xf>
    <xf numFmtId="0" fontId="2" fillId="0" borderId="0" xfId="2" applyNumberFormat="1" applyFont="1" applyAlignment="1">
      <alignment horizontal="center" wrapText="1"/>
    </xf>
    <xf numFmtId="0" fontId="6" fillId="0" borderId="0" xfId="2" applyNumberFormat="1" applyFont="1" applyAlignment="1">
      <alignment horizont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0" fontId="2" fillId="0" borderId="5" xfId="2" applyNumberFormat="1" applyFont="1" applyBorder="1" applyAlignment="1">
      <alignment horizontal="left" wrapText="1"/>
    </xf>
    <xf numFmtId="0" fontId="2" fillId="0" borderId="5" xfId="2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left" wrapText="1"/>
    </xf>
    <xf numFmtId="0" fontId="3" fillId="0" borderId="1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center" wrapText="1"/>
    </xf>
    <xf numFmtId="0" fontId="3" fillId="0" borderId="0" xfId="1" applyNumberFormat="1" applyFont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center" wrapText="1"/>
    </xf>
    <xf numFmtId="0" fontId="2" fillId="0" borderId="1" xfId="3" applyNumberFormat="1" applyFont="1" applyBorder="1" applyAlignment="1">
      <alignment horizontal="left" wrapText="1"/>
    </xf>
    <xf numFmtId="0" fontId="3" fillId="0" borderId="3" xfId="3" applyNumberFormat="1" applyFont="1" applyBorder="1" applyAlignment="1">
      <alignment horizontal="center" wrapText="1"/>
    </xf>
    <xf numFmtId="0" fontId="3" fillId="0" borderId="0" xfId="3" applyNumberFormat="1" applyFont="1" applyAlignment="1">
      <alignment horizontal="center" vertical="top" wrapText="1"/>
    </xf>
    <xf numFmtId="0" fontId="2" fillId="0" borderId="0" xfId="3" applyNumberFormat="1" applyFont="1" applyAlignment="1">
      <alignment horizont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left" wrapText="1"/>
    </xf>
    <xf numFmtId="0" fontId="3" fillId="0" borderId="3" xfId="4" applyNumberFormat="1" applyFont="1" applyBorder="1" applyAlignment="1">
      <alignment horizontal="center" wrapText="1"/>
    </xf>
    <xf numFmtId="0" fontId="3" fillId="0" borderId="0" xfId="4" applyNumberFormat="1" applyFont="1" applyAlignment="1">
      <alignment horizontal="center" vertical="top" wrapText="1"/>
    </xf>
    <xf numFmtId="0" fontId="2" fillId="0" borderId="0" xfId="4" applyNumberFormat="1" applyFont="1" applyAlignment="1">
      <alignment horizontal="center" wrapText="1"/>
    </xf>
    <xf numFmtId="0" fontId="3" fillId="0" borderId="1" xfId="4" applyNumberFormat="1" applyFont="1" applyBorder="1" applyAlignment="1">
      <alignment horizontal="center" vertical="center" wrapText="1"/>
    </xf>
    <xf numFmtId="0" fontId="3" fillId="0" borderId="0" xfId="5" applyNumberFormat="1" applyFont="1" applyAlignment="1">
      <alignment horizontal="center" vertical="top" wrapText="1"/>
    </xf>
    <xf numFmtId="0" fontId="2" fillId="0" borderId="0" xfId="5" applyNumberFormat="1" applyFont="1" applyAlignment="1">
      <alignment horizontal="center" wrapText="1"/>
    </xf>
    <xf numFmtId="0" fontId="3" fillId="0" borderId="1" xfId="5" applyNumberFormat="1" applyFont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wrapText="1"/>
    </xf>
    <xf numFmtId="0" fontId="3" fillId="0" borderId="0" xfId="6" applyNumberFormat="1" applyFont="1" applyAlignment="1">
      <alignment horizontal="center" vertical="top" wrapText="1"/>
    </xf>
    <xf numFmtId="0" fontId="2" fillId="0" borderId="1" xfId="6" applyNumberFormat="1" applyFont="1" applyBorder="1" applyAlignment="1">
      <alignment horizontal="left" vertical="center" wrapText="1"/>
    </xf>
    <xf numFmtId="0" fontId="3" fillId="0" borderId="3" xfId="6" applyNumberFormat="1" applyFont="1" applyBorder="1" applyAlignment="1">
      <alignment horizontal="left" wrapText="1"/>
    </xf>
    <xf numFmtId="0" fontId="2" fillId="0" borderId="0" xfId="6" applyNumberFormat="1" applyFont="1" applyAlignment="1">
      <alignment horizontal="center" wrapText="1"/>
    </xf>
    <xf numFmtId="0" fontId="3" fillId="0" borderId="1" xfId="6" applyNumberFormat="1" applyFont="1" applyBorder="1" applyAlignment="1">
      <alignment horizontal="center" vertical="center" wrapText="1"/>
    </xf>
    <xf numFmtId="0" fontId="3" fillId="4" borderId="1" xfId="7" applyNumberFormat="1" applyFont="1" applyFill="1" applyBorder="1" applyAlignment="1">
      <alignment horizontal="center" vertical="center" wrapText="1"/>
    </xf>
    <xf numFmtId="0" fontId="3" fillId="0" borderId="1" xfId="7" applyNumberFormat="1" applyFont="1" applyBorder="1" applyAlignment="1">
      <alignment horizontal="left" vertical="center" wrapText="1"/>
    </xf>
    <xf numFmtId="166" fontId="3" fillId="4" borderId="1" xfId="7" applyNumberFormat="1" applyFont="1" applyFill="1" applyBorder="1" applyAlignment="1">
      <alignment horizontal="center" vertical="center" wrapText="1"/>
    </xf>
    <xf numFmtId="0" fontId="3" fillId="5" borderId="1" xfId="7" applyNumberFormat="1" applyFont="1" applyFill="1" applyBorder="1" applyAlignment="1">
      <alignment horizontal="left" vertical="center" wrapText="1"/>
    </xf>
    <xf numFmtId="0" fontId="3" fillId="5" borderId="1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8" xfId="7" applyNumberFormat="1" applyFont="1" applyBorder="1" applyAlignment="1">
      <alignment horizontal="center" vertical="center" wrapText="1"/>
    </xf>
    <xf numFmtId="0" fontId="3" fillId="0" borderId="4" xfId="7" applyNumberFormat="1" applyFont="1" applyBorder="1" applyAlignment="1">
      <alignment horizontal="center" vertical="center" wrapText="1"/>
    </xf>
    <xf numFmtId="166" fontId="3" fillId="5" borderId="1" xfId="7" applyNumberFormat="1" applyFont="1" applyFill="1" applyBorder="1" applyAlignment="1">
      <alignment horizontal="center" vertical="center" wrapText="1"/>
    </xf>
    <xf numFmtId="0" fontId="3" fillId="0" borderId="1" xfId="7" applyNumberFormat="1" applyFont="1" applyBorder="1" applyAlignment="1">
      <alignment horizontal="center" vertical="center" wrapText="1"/>
    </xf>
    <xf numFmtId="1" fontId="3" fillId="0" borderId="1" xfId="7" applyNumberFormat="1" applyFont="1" applyBorder="1" applyAlignment="1">
      <alignment horizontal="center" vertical="center" wrapText="1"/>
    </xf>
    <xf numFmtId="0" fontId="2" fillId="0" borderId="0" xfId="7" applyNumberFormat="1" applyFont="1" applyAlignment="1">
      <alignment horizontal="left" wrapText="1"/>
    </xf>
    <xf numFmtId="0" fontId="3" fillId="0" borderId="5" xfId="7" applyNumberFormat="1" applyFont="1" applyBorder="1" applyAlignment="1">
      <alignment horizontal="center" vertical="center" wrapText="1"/>
    </xf>
    <xf numFmtId="0" fontId="3" fillId="0" borderId="7" xfId="7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7" applyNumberFormat="1" applyFont="1" applyAlignment="1">
      <alignment horizontal="left" wrapText="1"/>
    </xf>
    <xf numFmtId="164" fontId="3" fillId="4" borderId="1" xfId="7" applyNumberFormat="1" applyFont="1" applyFill="1" applyBorder="1" applyAlignment="1">
      <alignment horizontal="center" vertical="center" wrapText="1"/>
    </xf>
    <xf numFmtId="164" fontId="3" fillId="6" borderId="1" xfId="7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7" applyNumberFormat="1" applyFont="1" applyBorder="1" applyAlignment="1">
      <alignment horizontal="left" vertical="center" wrapText="1"/>
    </xf>
    <xf numFmtId="166" fontId="3" fillId="2" borderId="1" xfId="7" applyNumberFormat="1" applyFont="1" applyFill="1" applyBorder="1" applyAlignment="1">
      <alignment horizontal="center" vertical="center" wrapText="1"/>
    </xf>
    <xf numFmtId="166" fontId="3" fillId="6" borderId="1" xfId="7" applyNumberFormat="1" applyFont="1" applyFill="1" applyBorder="1" applyAlignment="1">
      <alignment horizontal="center" vertical="center" wrapText="1"/>
    </xf>
    <xf numFmtId="233" fontId="3" fillId="4" borderId="1" xfId="7" applyNumberFormat="1" applyFont="1" applyFill="1" applyBorder="1" applyAlignment="1">
      <alignment horizontal="center" vertical="center" wrapText="1"/>
    </xf>
    <xf numFmtId="338" fontId="3" fillId="4" borderId="1" xfId="7" applyNumberFormat="1" applyFont="1" applyFill="1" applyBorder="1" applyAlignment="1">
      <alignment horizontal="center" vertical="center" wrapText="1"/>
    </xf>
    <xf numFmtId="216" fontId="3" fillId="4" borderId="1" xfId="7" applyNumberFormat="1" applyFont="1" applyFill="1" applyBorder="1" applyAlignment="1">
      <alignment horizontal="center" vertical="center" wrapText="1"/>
    </xf>
    <xf numFmtId="275" fontId="3" fillId="4" borderId="1" xfId="7" applyNumberFormat="1" applyFont="1" applyFill="1" applyBorder="1" applyAlignment="1">
      <alignment horizontal="center" vertical="center" wrapText="1"/>
    </xf>
    <xf numFmtId="230" fontId="3" fillId="4" borderId="1" xfId="7" applyNumberFormat="1" applyFont="1" applyFill="1" applyBorder="1" applyAlignment="1">
      <alignment horizontal="center" vertical="center" wrapText="1"/>
    </xf>
    <xf numFmtId="1" fontId="3" fillId="0" borderId="4" xfId="7" applyNumberFormat="1" applyFont="1" applyBorder="1" applyAlignment="1">
      <alignment horizontal="center" vertical="center" wrapText="1"/>
    </xf>
    <xf numFmtId="0" fontId="2" fillId="0" borderId="0" xfId="7" applyNumberFormat="1" applyFont="1" applyAlignment="1">
      <alignment horizontal="center" wrapText="1"/>
    </xf>
    <xf numFmtId="0" fontId="5" fillId="0" borderId="0" xfId="7" applyNumberFormat="1" applyFont="1" applyAlignment="1">
      <alignment horizontal="center" vertical="top" wrapText="1"/>
    </xf>
    <xf numFmtId="0" fontId="3" fillId="0" borderId="3" xfId="8" applyNumberFormat="1" applyFont="1" applyBorder="1" applyAlignment="1">
      <alignment horizontal="left" wrapText="1"/>
    </xf>
    <xf numFmtId="0" fontId="3" fillId="0" borderId="0" xfId="8" applyNumberFormat="1" applyFont="1" applyAlignment="1">
      <alignment horizontal="center" vertical="top" wrapText="1"/>
    </xf>
    <xf numFmtId="0" fontId="3" fillId="4" borderId="1" xfId="8" applyNumberFormat="1" applyFont="1" applyFill="1" applyBorder="1" applyAlignment="1">
      <alignment horizontal="center" vertical="center" wrapText="1"/>
    </xf>
    <xf numFmtId="0" fontId="3" fillId="0" borderId="1" xfId="8" applyNumberFormat="1" applyFont="1" applyBorder="1" applyAlignment="1">
      <alignment horizontal="center" vertical="center" wrapText="1"/>
    </xf>
    <xf numFmtId="0" fontId="3" fillId="2" borderId="1" xfId="8" applyNumberFormat="1" applyFont="1" applyFill="1" applyBorder="1" applyAlignment="1">
      <alignment horizontal="center" vertical="center" wrapText="1"/>
    </xf>
    <xf numFmtId="1" fontId="3" fillId="0" borderId="1" xfId="8" applyNumberFormat="1" applyFont="1" applyBorder="1" applyAlignment="1">
      <alignment horizontal="center" vertical="center" wrapText="1"/>
    </xf>
    <xf numFmtId="0" fontId="3" fillId="2" borderId="1" xfId="8" applyNumberFormat="1" applyFont="1" applyFill="1" applyBorder="1" applyAlignment="1">
      <alignment horizontal="left" vertical="center" wrapText="1"/>
    </xf>
    <xf numFmtId="0" fontId="2" fillId="0" borderId="1" xfId="8" applyNumberFormat="1" applyFont="1" applyBorder="1" applyAlignment="1">
      <alignment horizontal="left" vertical="center" wrapText="1"/>
    </xf>
    <xf numFmtId="0" fontId="2" fillId="0" borderId="0" xfId="8" applyNumberFormat="1" applyFont="1" applyAlignment="1">
      <alignment horizontal="left" wrapText="1"/>
    </xf>
    <xf numFmtId="0" fontId="3" fillId="0" borderId="0" xfId="8" applyNumberFormat="1" applyFont="1" applyAlignment="1">
      <alignment horizontal="left" wrapText="1"/>
    </xf>
    <xf numFmtId="0" fontId="3" fillId="0" borderId="1" xfId="8" applyNumberFormat="1" applyFont="1" applyBorder="1" applyAlignment="1">
      <alignment horizontal="left" vertical="center" wrapText="1"/>
    </xf>
    <xf numFmtId="0" fontId="3" fillId="0" borderId="4" xfId="8" applyNumberFormat="1" applyFont="1" applyBorder="1" applyAlignment="1">
      <alignment horizontal="center" vertical="center" wrapText="1"/>
    </xf>
    <xf numFmtId="166" fontId="3" fillId="2" borderId="1" xfId="8" applyNumberFormat="1" applyFont="1" applyFill="1" applyBorder="1" applyAlignment="1">
      <alignment horizontal="center" vertical="center" wrapText="1"/>
    </xf>
    <xf numFmtId="255" fontId="3" fillId="4" borderId="4" xfId="8" applyNumberFormat="1" applyFont="1" applyFill="1" applyBorder="1" applyAlignment="1">
      <alignment horizontal="center" vertical="center" wrapText="1"/>
    </xf>
    <xf numFmtId="256" fontId="3" fillId="4" borderId="4" xfId="8" applyNumberFormat="1" applyFont="1" applyFill="1" applyBorder="1" applyAlignment="1">
      <alignment horizontal="center" vertical="center" wrapText="1"/>
    </xf>
    <xf numFmtId="166" fontId="3" fillId="4" borderId="4" xfId="8" applyNumberFormat="1" applyFont="1" applyFill="1" applyBorder="1" applyAlignment="1">
      <alignment horizontal="center" vertical="center" wrapText="1"/>
    </xf>
    <xf numFmtId="166" fontId="3" fillId="4" borderId="1" xfId="8" applyNumberFormat="1" applyFont="1" applyFill="1" applyBorder="1" applyAlignment="1">
      <alignment horizontal="center" vertical="center" wrapText="1"/>
    </xf>
    <xf numFmtId="0" fontId="3" fillId="2" borderId="5" xfId="8" applyNumberFormat="1" applyFont="1" applyFill="1" applyBorder="1" applyAlignment="1">
      <alignment horizontal="center" vertical="center" wrapText="1"/>
    </xf>
    <xf numFmtId="3" fontId="3" fillId="2" borderId="1" xfId="8" applyNumberFormat="1" applyFont="1" applyFill="1" applyBorder="1" applyAlignment="1">
      <alignment horizontal="center" vertical="center" wrapText="1"/>
    </xf>
    <xf numFmtId="255" fontId="3" fillId="2" borderId="1" xfId="8" applyNumberFormat="1" applyFont="1" applyFill="1" applyBorder="1" applyAlignment="1">
      <alignment horizontal="center" vertical="center" wrapText="1"/>
    </xf>
    <xf numFmtId="256" fontId="3" fillId="2" borderId="1" xfId="8" applyNumberFormat="1" applyFont="1" applyFill="1" applyBorder="1" applyAlignment="1">
      <alignment horizontal="center" vertical="center" wrapText="1"/>
    </xf>
    <xf numFmtId="1" fontId="3" fillId="0" borderId="5" xfId="8" applyNumberFormat="1" applyFont="1" applyBorder="1" applyAlignment="1">
      <alignment horizontal="center" vertical="center" wrapText="1"/>
    </xf>
    <xf numFmtId="0" fontId="3" fillId="0" borderId="5" xfId="8" applyNumberFormat="1" applyFont="1" applyBorder="1" applyAlignment="1">
      <alignment horizontal="center" vertical="center" wrapText="1"/>
    </xf>
    <xf numFmtId="0" fontId="3" fillId="0" borderId="9" xfId="8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_3" xfId="3"/>
    <cellStyle name="Обычный_4" xfId="4"/>
    <cellStyle name="Обычный_7" xfId="7"/>
    <cellStyle name="Обычный_Лист1" xfId="2"/>
    <cellStyle name="Обычный_Лист2" xfId="8"/>
    <cellStyle name="Обычный_Лист5" xfId="6"/>
    <cellStyle name="Обычный_Лист6" xfId="5"/>
    <cellStyle name="Обычный_Лист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opLeftCell="A130" workbookViewId="0">
      <selection activeCell="L22" sqref="L22"/>
    </sheetView>
  </sheetViews>
  <sheetFormatPr defaultRowHeight="15" x14ac:dyDescent="0.25"/>
  <cols>
    <col min="1" max="1" width="34.28515625" customWidth="1"/>
    <col min="5" max="5" width="11.42578125" customWidth="1"/>
    <col min="6" max="6" width="11.85546875" customWidth="1"/>
  </cols>
  <sheetData>
    <row r="1" spans="1:9" x14ac:dyDescent="0.25">
      <c r="A1" s="432" t="s">
        <v>243</v>
      </c>
      <c r="B1" s="432"/>
      <c r="C1" s="432"/>
      <c r="D1" s="432"/>
      <c r="E1" s="432"/>
      <c r="F1" s="432"/>
      <c r="G1" s="432"/>
      <c r="H1" s="432"/>
    </row>
    <row r="2" spans="1:9" x14ac:dyDescent="0.25">
      <c r="A2" s="432" t="s">
        <v>244</v>
      </c>
      <c r="B2" s="432"/>
      <c r="C2" s="432"/>
      <c r="D2" s="432"/>
      <c r="E2" s="432"/>
      <c r="F2" s="432"/>
      <c r="G2" s="432"/>
      <c r="H2" s="432"/>
    </row>
    <row r="3" spans="1:9" x14ac:dyDescent="0.25">
      <c r="A3" s="432" t="s">
        <v>245</v>
      </c>
      <c r="B3" s="432"/>
      <c r="C3" s="432"/>
      <c r="D3" s="432"/>
      <c r="E3" s="432"/>
      <c r="F3" s="432"/>
      <c r="G3" s="432"/>
      <c r="H3" s="432"/>
    </row>
    <row r="4" spans="1:9" ht="15.75" x14ac:dyDescent="0.25">
      <c r="A4" s="433" t="s">
        <v>246</v>
      </c>
      <c r="B4" s="433"/>
      <c r="C4" s="433"/>
      <c r="D4" s="433"/>
      <c r="E4" s="433"/>
      <c r="F4" s="433"/>
      <c r="G4" s="433"/>
      <c r="H4" s="433"/>
    </row>
    <row r="5" spans="1:9" x14ac:dyDescent="0.25">
      <c r="A5" s="432" t="s">
        <v>247</v>
      </c>
      <c r="B5" s="432"/>
      <c r="C5" s="432"/>
      <c r="D5" s="432"/>
      <c r="E5" s="432"/>
      <c r="F5" s="432"/>
      <c r="G5" s="432"/>
      <c r="H5" s="432"/>
    </row>
    <row r="6" spans="1:9" x14ac:dyDescent="0.25">
      <c r="A6" s="181"/>
      <c r="B6" s="181"/>
      <c r="C6" s="181"/>
      <c r="D6" s="181"/>
      <c r="E6" s="181"/>
      <c r="F6" s="181"/>
      <c r="G6" s="181"/>
      <c r="H6" s="181"/>
    </row>
    <row r="7" spans="1:9" ht="33.75" customHeight="1" x14ac:dyDescent="0.25">
      <c r="A7" s="434" t="s">
        <v>1</v>
      </c>
      <c r="B7" s="434" t="s">
        <v>224</v>
      </c>
      <c r="C7" s="435" t="s">
        <v>3</v>
      </c>
      <c r="D7" s="435"/>
      <c r="E7" s="434" t="s">
        <v>4</v>
      </c>
      <c r="F7" s="434"/>
      <c r="G7" s="434"/>
      <c r="H7" s="434"/>
    </row>
    <row r="8" spans="1:9" ht="25.5" x14ac:dyDescent="0.25">
      <c r="A8" s="434"/>
      <c r="B8" s="434"/>
      <c r="C8" s="182" t="s">
        <v>6</v>
      </c>
      <c r="D8" s="183" t="s">
        <v>7</v>
      </c>
      <c r="E8" s="182" t="s">
        <v>8</v>
      </c>
      <c r="F8" s="182" t="s">
        <v>9</v>
      </c>
      <c r="G8" s="182" t="s">
        <v>225</v>
      </c>
      <c r="H8" s="182" t="s">
        <v>10</v>
      </c>
    </row>
    <row r="9" spans="1:9" x14ac:dyDescent="0.25">
      <c r="A9" s="184">
        <v>1</v>
      </c>
      <c r="B9" s="184">
        <v>2</v>
      </c>
      <c r="C9" s="184">
        <v>3</v>
      </c>
      <c r="D9" s="185">
        <v>4</v>
      </c>
      <c r="E9" s="184">
        <v>5</v>
      </c>
      <c r="F9" s="184">
        <v>6</v>
      </c>
      <c r="G9" s="184">
        <v>7</v>
      </c>
      <c r="H9" s="184">
        <v>8</v>
      </c>
    </row>
    <row r="10" spans="1:9" x14ac:dyDescent="0.25">
      <c r="A10" s="436" t="s">
        <v>248</v>
      </c>
      <c r="B10" s="436"/>
      <c r="C10" s="436"/>
      <c r="D10" s="436"/>
      <c r="E10" s="436"/>
      <c r="F10" s="436"/>
      <c r="G10" s="436"/>
      <c r="H10" s="436"/>
    </row>
    <row r="11" spans="1:9" ht="25.5" x14ac:dyDescent="0.25">
      <c r="A11" s="186" t="s">
        <v>249</v>
      </c>
      <c r="B11" s="184">
        <v>1000</v>
      </c>
      <c r="C11" s="187">
        <v>9033</v>
      </c>
      <c r="D11" s="187">
        <v>7096</v>
      </c>
      <c r="E11" s="354">
        <f>'2'!E7</f>
        <v>5099.5</v>
      </c>
      <c r="F11" s="187">
        <v>3586</v>
      </c>
      <c r="G11" s="188">
        <f>F11-E11</f>
        <v>-1513.5</v>
      </c>
      <c r="H11" s="189">
        <f>F11/E11*100</f>
        <v>70.320619668594958</v>
      </c>
    </row>
    <row r="12" spans="1:9" ht="25.5" x14ac:dyDescent="0.25">
      <c r="A12" s="186" t="s">
        <v>13</v>
      </c>
      <c r="B12" s="184">
        <v>1010</v>
      </c>
      <c r="C12" s="190">
        <v>-7200</v>
      </c>
      <c r="D12" s="191">
        <v>-5632</v>
      </c>
      <c r="E12" s="355">
        <f>'2'!E8</f>
        <v>-3619.8</v>
      </c>
      <c r="F12" s="192">
        <v>-2313</v>
      </c>
      <c r="G12" s="188">
        <f t="shared" ref="G12:G20" si="0">F12-E12</f>
        <v>1306.8000000000002</v>
      </c>
      <c r="H12" s="189">
        <f t="shared" ref="H12:H47" si="1">F12/E12*100</f>
        <v>63.898557931377418</v>
      </c>
    </row>
    <row r="13" spans="1:9" x14ac:dyDescent="0.25">
      <c r="A13" s="193" t="s">
        <v>250</v>
      </c>
      <c r="B13" s="184">
        <v>1020</v>
      </c>
      <c r="C13" s="194">
        <v>1833</v>
      </c>
      <c r="D13" s="194">
        <v>1464</v>
      </c>
      <c r="E13" s="354">
        <f>E11+E12</f>
        <v>1479.6999999999998</v>
      </c>
      <c r="F13" s="194">
        <v>1273</v>
      </c>
      <c r="G13" s="188">
        <f t="shared" si="0"/>
        <v>-206.69999999999982</v>
      </c>
      <c r="H13" s="189">
        <f t="shared" si="1"/>
        <v>86.030952220044611</v>
      </c>
      <c r="I13" s="352"/>
    </row>
    <row r="14" spans="1:9" x14ac:dyDescent="0.25">
      <c r="A14" s="195" t="s">
        <v>77</v>
      </c>
      <c r="B14" s="184">
        <v>1030</v>
      </c>
      <c r="C14" s="196">
        <v>-1955</v>
      </c>
      <c r="D14" s="197">
        <v>-2261</v>
      </c>
      <c r="E14" s="356">
        <f>'2'!E41</f>
        <v>-930.9</v>
      </c>
      <c r="F14" s="198">
        <v>-821</v>
      </c>
      <c r="G14" s="188">
        <f t="shared" si="0"/>
        <v>109.89999999999998</v>
      </c>
      <c r="H14" s="189">
        <f t="shared" si="1"/>
        <v>88.194220646686006</v>
      </c>
    </row>
    <row r="15" spans="1:9" ht="26.25" x14ac:dyDescent="0.25">
      <c r="A15" s="195" t="s">
        <v>78</v>
      </c>
      <c r="B15" s="184">
        <v>1031</v>
      </c>
      <c r="C15" s="199" t="s">
        <v>229</v>
      </c>
      <c r="D15" s="200">
        <v>-176.6</v>
      </c>
      <c r="E15" s="357">
        <f>'2'!E42</f>
        <v>-62.1</v>
      </c>
      <c r="F15" s="201">
        <v>-67.900000000000006</v>
      </c>
      <c r="G15" s="188">
        <f t="shared" si="0"/>
        <v>-5.8000000000000043</v>
      </c>
      <c r="H15" s="189">
        <f t="shared" si="1"/>
        <v>109.33977455716585</v>
      </c>
    </row>
    <row r="16" spans="1:9" ht="26.25" x14ac:dyDescent="0.25">
      <c r="A16" s="195" t="s">
        <v>80</v>
      </c>
      <c r="B16" s="184">
        <v>1032</v>
      </c>
      <c r="C16" s="202">
        <v>-7.6</v>
      </c>
      <c r="D16" s="199" t="s">
        <v>229</v>
      </c>
      <c r="E16" s="358"/>
      <c r="F16" s="199" t="s">
        <v>229</v>
      </c>
      <c r="G16" s="188">
        <f>F16-E16</f>
        <v>0</v>
      </c>
      <c r="H16" s="189"/>
    </row>
    <row r="17" spans="1:8" x14ac:dyDescent="0.25">
      <c r="A17" s="195" t="s">
        <v>81</v>
      </c>
      <c r="B17" s="184">
        <v>1033</v>
      </c>
      <c r="C17" s="199" t="s">
        <v>229</v>
      </c>
      <c r="D17" s="199" t="s">
        <v>229</v>
      </c>
      <c r="E17" s="358"/>
      <c r="F17" s="199" t="s">
        <v>229</v>
      </c>
      <c r="G17" s="188">
        <f t="shared" si="0"/>
        <v>0</v>
      </c>
      <c r="H17" s="189"/>
    </row>
    <row r="18" spans="1:8" x14ac:dyDescent="0.25">
      <c r="A18" s="195" t="s">
        <v>82</v>
      </c>
      <c r="B18" s="184">
        <v>1034</v>
      </c>
      <c r="C18" s="199" t="s">
        <v>229</v>
      </c>
      <c r="D18" s="199" t="s">
        <v>229</v>
      </c>
      <c r="E18" s="358"/>
      <c r="F18" s="199" t="s">
        <v>229</v>
      </c>
      <c r="G18" s="188">
        <f t="shared" si="0"/>
        <v>0</v>
      </c>
      <c r="H18" s="189"/>
    </row>
    <row r="19" spans="1:8" x14ac:dyDescent="0.25">
      <c r="A19" s="195" t="s">
        <v>83</v>
      </c>
      <c r="B19" s="184">
        <v>1035</v>
      </c>
      <c r="C19" s="199" t="s">
        <v>229</v>
      </c>
      <c r="D19" s="199" t="s">
        <v>229</v>
      </c>
      <c r="E19" s="358"/>
      <c r="F19" s="199" t="s">
        <v>229</v>
      </c>
      <c r="G19" s="188">
        <f t="shared" si="0"/>
        <v>0</v>
      </c>
      <c r="H19" s="189"/>
    </row>
    <row r="20" spans="1:8" x14ac:dyDescent="0.25">
      <c r="A20" s="186" t="s">
        <v>251</v>
      </c>
      <c r="B20" s="184">
        <v>1060</v>
      </c>
      <c r="C20" s="199" t="s">
        <v>229</v>
      </c>
      <c r="D20" s="199" t="s">
        <v>229</v>
      </c>
      <c r="E20" s="358"/>
      <c r="F20" s="199" t="s">
        <v>229</v>
      </c>
      <c r="G20" s="188">
        <f t="shared" si="0"/>
        <v>0</v>
      </c>
      <c r="H20" s="189"/>
    </row>
    <row r="21" spans="1:8" x14ac:dyDescent="0.25">
      <c r="A21" s="195" t="s">
        <v>252</v>
      </c>
      <c r="B21" s="184">
        <v>1070</v>
      </c>
      <c r="C21" s="204">
        <v>49</v>
      </c>
      <c r="D21" s="187">
        <v>1018</v>
      </c>
      <c r="E21" s="358"/>
      <c r="F21" s="204">
        <v>146</v>
      </c>
      <c r="G21" s="189">
        <v>146</v>
      </c>
      <c r="H21" s="189"/>
    </row>
    <row r="22" spans="1:8" x14ac:dyDescent="0.25">
      <c r="A22" s="195" t="s">
        <v>140</v>
      </c>
      <c r="B22" s="184">
        <v>1071</v>
      </c>
      <c r="C22" s="199" t="s">
        <v>229</v>
      </c>
      <c r="D22" s="199" t="s">
        <v>229</v>
      </c>
      <c r="E22" s="358"/>
      <c r="F22" s="199" t="s">
        <v>229</v>
      </c>
      <c r="G22" s="203" t="s">
        <v>229</v>
      </c>
      <c r="H22" s="189"/>
    </row>
    <row r="23" spans="1:8" x14ac:dyDescent="0.25">
      <c r="A23" s="195" t="s">
        <v>253</v>
      </c>
      <c r="B23" s="184">
        <v>1072</v>
      </c>
      <c r="C23" s="199" t="s">
        <v>229</v>
      </c>
      <c r="D23" s="199" t="s">
        <v>229</v>
      </c>
      <c r="E23" s="358"/>
      <c r="F23" s="199" t="s">
        <v>229</v>
      </c>
      <c r="G23" s="203" t="s">
        <v>229</v>
      </c>
      <c r="H23" s="189"/>
    </row>
    <row r="24" spans="1:8" x14ac:dyDescent="0.25">
      <c r="A24" s="195" t="s">
        <v>254</v>
      </c>
      <c r="B24" s="184">
        <v>1080</v>
      </c>
      <c r="C24" s="205">
        <v>-95</v>
      </c>
      <c r="D24" s="206">
        <v>-320</v>
      </c>
      <c r="E24" s="359">
        <f>'2'!E99</f>
        <v>-22</v>
      </c>
      <c r="F24" s="207">
        <v>-109</v>
      </c>
      <c r="G24" s="208">
        <f>F24-E24</f>
        <v>-87</v>
      </c>
      <c r="H24" s="189">
        <f t="shared" si="1"/>
        <v>495.45454545454544</v>
      </c>
    </row>
    <row r="25" spans="1:8" x14ac:dyDescent="0.25">
      <c r="A25" s="195" t="s">
        <v>140</v>
      </c>
      <c r="B25" s="184">
        <v>1081</v>
      </c>
      <c r="C25" s="199" t="s">
        <v>229</v>
      </c>
      <c r="D25" s="199" t="s">
        <v>229</v>
      </c>
      <c r="E25" s="358"/>
      <c r="F25" s="199" t="s">
        <v>229</v>
      </c>
      <c r="G25" s="208">
        <f t="shared" ref="G25:G48" si="2">F25-E25</f>
        <v>0</v>
      </c>
      <c r="H25" s="189"/>
    </row>
    <row r="26" spans="1:8" x14ac:dyDescent="0.25">
      <c r="A26" s="195" t="s">
        <v>255</v>
      </c>
      <c r="B26" s="184">
        <v>1082</v>
      </c>
      <c r="C26" s="199" t="s">
        <v>229</v>
      </c>
      <c r="D26" s="199" t="s">
        <v>229</v>
      </c>
      <c r="E26" s="358"/>
      <c r="F26" s="199" t="s">
        <v>229</v>
      </c>
      <c r="G26" s="208">
        <f t="shared" si="2"/>
        <v>0</v>
      </c>
      <c r="H26" s="189"/>
    </row>
    <row r="27" spans="1:8" ht="25.5" x14ac:dyDescent="0.25">
      <c r="A27" s="193" t="s">
        <v>181</v>
      </c>
      <c r="B27" s="184">
        <v>1100</v>
      </c>
      <c r="C27" s="209">
        <v>-168</v>
      </c>
      <c r="D27" s="210">
        <v>-99</v>
      </c>
      <c r="E27" s="353">
        <f>'2'!E118</f>
        <v>526.79999999999995</v>
      </c>
      <c r="F27" s="189">
        <v>489</v>
      </c>
      <c r="G27" s="208">
        <f t="shared" si="2"/>
        <v>-37.799999999999955</v>
      </c>
      <c r="H27" s="189">
        <f t="shared" si="1"/>
        <v>92.824601366742613</v>
      </c>
    </row>
    <row r="28" spans="1:8" x14ac:dyDescent="0.25">
      <c r="A28" s="193" t="s">
        <v>210</v>
      </c>
      <c r="B28" s="184">
        <v>1310</v>
      </c>
      <c r="C28" s="204">
        <v>893</v>
      </c>
      <c r="D28" s="204">
        <v>796</v>
      </c>
      <c r="E28" s="353">
        <f>'2'!E163</f>
        <v>869.8</v>
      </c>
      <c r="F28" s="204">
        <v>799</v>
      </c>
      <c r="G28" s="208">
        <f t="shared" si="2"/>
        <v>-70.799999999999955</v>
      </c>
      <c r="H28" s="189">
        <f t="shared" si="1"/>
        <v>91.860197746608421</v>
      </c>
    </row>
    <row r="29" spans="1:8" x14ac:dyDescent="0.25">
      <c r="A29" s="193" t="s">
        <v>256</v>
      </c>
      <c r="B29" s="184">
        <v>5010</v>
      </c>
      <c r="C29" s="189">
        <v>9.9</v>
      </c>
      <c r="D29" s="189">
        <v>11.2</v>
      </c>
      <c r="E29" s="353"/>
      <c r="F29" s="189">
        <v>22.3</v>
      </c>
      <c r="G29" s="208">
        <f t="shared" si="2"/>
        <v>22.3</v>
      </c>
      <c r="H29" s="189"/>
    </row>
    <row r="30" spans="1:8" x14ac:dyDescent="0.25">
      <c r="A30" s="195" t="s">
        <v>257</v>
      </c>
      <c r="B30" s="184">
        <v>1110</v>
      </c>
      <c r="C30" s="199" t="s">
        <v>229</v>
      </c>
      <c r="D30" s="199" t="s">
        <v>229</v>
      </c>
      <c r="E30" s="358"/>
      <c r="F30" s="199" t="s">
        <v>229</v>
      </c>
      <c r="G30" s="208">
        <f t="shared" si="2"/>
        <v>0</v>
      </c>
      <c r="H30" s="189"/>
    </row>
    <row r="31" spans="1:8" x14ac:dyDescent="0.25">
      <c r="A31" s="195" t="s">
        <v>258</v>
      </c>
      <c r="B31" s="184">
        <v>1120</v>
      </c>
      <c r="C31" s="199" t="s">
        <v>229</v>
      </c>
      <c r="D31" s="199" t="s">
        <v>229</v>
      </c>
      <c r="E31" s="358"/>
      <c r="F31" s="199" t="s">
        <v>229</v>
      </c>
      <c r="G31" s="208">
        <f t="shared" si="2"/>
        <v>0</v>
      </c>
      <c r="H31" s="189"/>
    </row>
    <row r="32" spans="1:8" x14ac:dyDescent="0.25">
      <c r="A32" s="195" t="s">
        <v>259</v>
      </c>
      <c r="B32" s="184">
        <v>1130</v>
      </c>
      <c r="C32" s="199" t="s">
        <v>229</v>
      </c>
      <c r="D32" s="199" t="s">
        <v>229</v>
      </c>
      <c r="E32" s="358"/>
      <c r="F32" s="199" t="s">
        <v>229</v>
      </c>
      <c r="G32" s="208">
        <f t="shared" si="2"/>
        <v>0</v>
      </c>
      <c r="H32" s="189"/>
    </row>
    <row r="33" spans="1:8" x14ac:dyDescent="0.25">
      <c r="A33" s="195" t="s">
        <v>260</v>
      </c>
      <c r="B33" s="184">
        <v>1140</v>
      </c>
      <c r="C33" s="199" t="s">
        <v>229</v>
      </c>
      <c r="D33" s="199" t="s">
        <v>229</v>
      </c>
      <c r="E33" s="358"/>
      <c r="F33" s="199" t="s">
        <v>229</v>
      </c>
      <c r="G33" s="208">
        <f t="shared" si="2"/>
        <v>0</v>
      </c>
      <c r="H33" s="189"/>
    </row>
    <row r="34" spans="1:8" x14ac:dyDescent="0.25">
      <c r="A34" s="195" t="s">
        <v>186</v>
      </c>
      <c r="B34" s="184">
        <v>1150</v>
      </c>
      <c r="C34" s="199" t="s">
        <v>229</v>
      </c>
      <c r="D34" s="204">
        <v>144</v>
      </c>
      <c r="E34" s="358"/>
      <c r="F34" s="199" t="s">
        <v>229</v>
      </c>
      <c r="G34" s="208">
        <f t="shared" si="2"/>
        <v>0</v>
      </c>
      <c r="H34" s="189"/>
    </row>
    <row r="35" spans="1:8" x14ac:dyDescent="0.25">
      <c r="A35" s="195" t="s">
        <v>140</v>
      </c>
      <c r="B35" s="184">
        <v>1151</v>
      </c>
      <c r="C35" s="199" t="s">
        <v>229</v>
      </c>
      <c r="D35" s="199" t="s">
        <v>229</v>
      </c>
      <c r="E35" s="358"/>
      <c r="F35" s="199" t="s">
        <v>229</v>
      </c>
      <c r="G35" s="208">
        <f t="shared" si="2"/>
        <v>0</v>
      </c>
      <c r="H35" s="189"/>
    </row>
    <row r="36" spans="1:8" x14ac:dyDescent="0.25">
      <c r="A36" s="195" t="s">
        <v>191</v>
      </c>
      <c r="B36" s="184">
        <v>1160</v>
      </c>
      <c r="C36" s="199" t="s">
        <v>229</v>
      </c>
      <c r="D36" s="211">
        <v>-42</v>
      </c>
      <c r="E36" s="358"/>
      <c r="F36" s="199" t="s">
        <v>229</v>
      </c>
      <c r="G36" s="208">
        <f t="shared" si="2"/>
        <v>0</v>
      </c>
      <c r="H36" s="189"/>
    </row>
    <row r="37" spans="1:8" x14ac:dyDescent="0.25">
      <c r="A37" s="195" t="s">
        <v>140</v>
      </c>
      <c r="B37" s="184">
        <v>1161</v>
      </c>
      <c r="C37" s="199" t="s">
        <v>229</v>
      </c>
      <c r="D37" s="199" t="s">
        <v>229</v>
      </c>
      <c r="E37" s="358"/>
      <c r="F37" s="199" t="s">
        <v>229</v>
      </c>
      <c r="G37" s="208">
        <f t="shared" si="2"/>
        <v>0</v>
      </c>
      <c r="H37" s="189"/>
    </row>
    <row r="38" spans="1:8" ht="26.25" x14ac:dyDescent="0.25">
      <c r="A38" s="212" t="s">
        <v>195</v>
      </c>
      <c r="B38" s="184">
        <v>1170</v>
      </c>
      <c r="C38" s="209">
        <v>-168</v>
      </c>
      <c r="D38" s="189">
        <v>3</v>
      </c>
      <c r="E38" s="353">
        <f>'2'!E157</f>
        <v>526.79999999999995</v>
      </c>
      <c r="F38" s="189">
        <v>489</v>
      </c>
      <c r="G38" s="208">
        <f t="shared" si="2"/>
        <v>-37.799999999999955</v>
      </c>
      <c r="H38" s="189">
        <f t="shared" si="1"/>
        <v>92.824601366742613</v>
      </c>
    </row>
    <row r="39" spans="1:8" x14ac:dyDescent="0.25">
      <c r="A39" s="195" t="s">
        <v>196</v>
      </c>
      <c r="B39" s="184">
        <v>1180</v>
      </c>
      <c r="C39" s="199" t="s">
        <v>229</v>
      </c>
      <c r="D39" s="199" t="s">
        <v>229</v>
      </c>
      <c r="E39" s="358">
        <f>'2'!E146</f>
        <v>-118</v>
      </c>
      <c r="F39" s="199" t="s">
        <v>229</v>
      </c>
      <c r="G39" s="208">
        <f>F39-E39</f>
        <v>118</v>
      </c>
      <c r="H39" s="189">
        <f t="shared" si="1"/>
        <v>0</v>
      </c>
    </row>
    <row r="40" spans="1:8" x14ac:dyDescent="0.25">
      <c r="A40" s="195" t="s">
        <v>197</v>
      </c>
      <c r="B40" s="184">
        <v>1181</v>
      </c>
      <c r="C40" s="199" t="s">
        <v>229</v>
      </c>
      <c r="D40" s="199" t="s">
        <v>229</v>
      </c>
      <c r="E40" s="358"/>
      <c r="F40" s="199" t="s">
        <v>229</v>
      </c>
      <c r="G40" s="208">
        <f t="shared" si="2"/>
        <v>0</v>
      </c>
      <c r="H40" s="189"/>
    </row>
    <row r="41" spans="1:8" ht="26.25" x14ac:dyDescent="0.25">
      <c r="A41" s="195" t="s">
        <v>240</v>
      </c>
      <c r="B41" s="184">
        <v>1190</v>
      </c>
      <c r="C41" s="199" t="s">
        <v>229</v>
      </c>
      <c r="D41" s="199" t="s">
        <v>229</v>
      </c>
      <c r="E41" s="358"/>
      <c r="F41" s="199" t="s">
        <v>229</v>
      </c>
      <c r="G41" s="208">
        <f t="shared" si="2"/>
        <v>0</v>
      </c>
      <c r="H41" s="189"/>
    </row>
    <row r="42" spans="1:8" ht="26.25" x14ac:dyDescent="0.25">
      <c r="A42" s="195" t="s">
        <v>241</v>
      </c>
      <c r="B42" s="184">
        <v>1191</v>
      </c>
      <c r="C42" s="199" t="s">
        <v>229</v>
      </c>
      <c r="D42" s="199" t="s">
        <v>229</v>
      </c>
      <c r="E42" s="358"/>
      <c r="F42" s="199" t="s">
        <v>229</v>
      </c>
      <c r="G42" s="208">
        <f t="shared" si="2"/>
        <v>0</v>
      </c>
      <c r="H42" s="189"/>
    </row>
    <row r="43" spans="1:8" x14ac:dyDescent="0.25">
      <c r="A43" s="212" t="s">
        <v>261</v>
      </c>
      <c r="B43" s="184">
        <v>1200</v>
      </c>
      <c r="C43" s="209">
        <v>-168</v>
      </c>
      <c r="D43" s="189">
        <v>3</v>
      </c>
      <c r="E43" s="353">
        <f>'2'!E150</f>
        <v>408.79999999999995</v>
      </c>
      <c r="F43" s="189">
        <v>489</v>
      </c>
      <c r="G43" s="208">
        <f t="shared" si="2"/>
        <v>80.200000000000045</v>
      </c>
      <c r="H43" s="189">
        <f t="shared" si="1"/>
        <v>119.61839530332684</v>
      </c>
    </row>
    <row r="44" spans="1:8" x14ac:dyDescent="0.25">
      <c r="A44" s="195" t="s">
        <v>262</v>
      </c>
      <c r="B44" s="184">
        <v>1201</v>
      </c>
      <c r="C44" s="199" t="s">
        <v>229</v>
      </c>
      <c r="D44" s="204">
        <v>3</v>
      </c>
      <c r="E44" s="353">
        <f>'2'!E151</f>
        <v>408.79999999999995</v>
      </c>
      <c r="F44" s="199" t="s">
        <v>229</v>
      </c>
      <c r="G44" s="208">
        <f t="shared" si="2"/>
        <v>-408.79999999999995</v>
      </c>
      <c r="H44" s="189">
        <f t="shared" si="1"/>
        <v>0</v>
      </c>
    </row>
    <row r="45" spans="1:8" x14ac:dyDescent="0.25">
      <c r="A45" s="195" t="s">
        <v>263</v>
      </c>
      <c r="B45" s="184">
        <v>1202</v>
      </c>
      <c r="C45" s="213">
        <v>-168</v>
      </c>
      <c r="D45" s="199" t="s">
        <v>229</v>
      </c>
      <c r="E45" s="358"/>
      <c r="F45" s="199" t="s">
        <v>229</v>
      </c>
      <c r="G45" s="208">
        <f t="shared" si="2"/>
        <v>0</v>
      </c>
      <c r="H45" s="189"/>
    </row>
    <row r="46" spans="1:8" x14ac:dyDescent="0.25">
      <c r="A46" s="212" t="s">
        <v>200</v>
      </c>
      <c r="B46" s="184">
        <v>1210</v>
      </c>
      <c r="C46" s="194">
        <v>9082</v>
      </c>
      <c r="D46" s="194">
        <v>8258</v>
      </c>
      <c r="E46" s="354">
        <f>'2'!E153</f>
        <v>5099.5</v>
      </c>
      <c r="F46" s="194">
        <v>3732</v>
      </c>
      <c r="G46" s="208">
        <f t="shared" si="2"/>
        <v>-1367.5</v>
      </c>
      <c r="H46" s="189">
        <f t="shared" si="1"/>
        <v>73.183645455436803</v>
      </c>
    </row>
    <row r="47" spans="1:8" x14ac:dyDescent="0.25">
      <c r="A47" s="212" t="s">
        <v>201</v>
      </c>
      <c r="B47" s="184">
        <v>1220</v>
      </c>
      <c r="C47" s="214">
        <v>-9250</v>
      </c>
      <c r="D47" s="215">
        <v>-8255</v>
      </c>
      <c r="E47" s="360">
        <f>'2'!E154</f>
        <v>-4690.7</v>
      </c>
      <c r="F47" s="216">
        <v>-3243</v>
      </c>
      <c r="G47" s="208">
        <f t="shared" si="2"/>
        <v>1447.6999999999998</v>
      </c>
      <c r="H47" s="189">
        <f t="shared" si="1"/>
        <v>69.136802609418638</v>
      </c>
    </row>
    <row r="48" spans="1:8" x14ac:dyDescent="0.25">
      <c r="A48" s="195" t="s">
        <v>202</v>
      </c>
      <c r="B48" s="184">
        <v>1230</v>
      </c>
      <c r="C48" s="217" t="s">
        <v>229</v>
      </c>
      <c r="D48" s="217" t="s">
        <v>229</v>
      </c>
      <c r="E48" s="358"/>
      <c r="F48" s="217" t="s">
        <v>229</v>
      </c>
      <c r="G48" s="208">
        <f t="shared" si="2"/>
        <v>0</v>
      </c>
      <c r="H48" s="189"/>
    </row>
    <row r="49" spans="1:8" x14ac:dyDescent="0.25">
      <c r="A49" s="437" t="s">
        <v>211</v>
      </c>
      <c r="B49" s="437"/>
      <c r="C49" s="437"/>
      <c r="D49" s="437"/>
      <c r="E49" s="437"/>
      <c r="F49" s="437"/>
      <c r="G49" s="437"/>
      <c r="H49" s="437"/>
    </row>
    <row r="50" spans="1:8" x14ac:dyDescent="0.25">
      <c r="A50" s="195" t="s">
        <v>212</v>
      </c>
      <c r="B50" s="184">
        <v>1400</v>
      </c>
      <c r="C50" s="187">
        <v>2020</v>
      </c>
      <c r="D50" s="187">
        <v>1149</v>
      </c>
      <c r="E50" s="353">
        <v>1446.1</v>
      </c>
      <c r="F50" s="204">
        <v>578</v>
      </c>
      <c r="G50" s="218">
        <f>F50-E50</f>
        <v>-868.09999999999991</v>
      </c>
      <c r="H50" s="189">
        <f>F50/E50*100</f>
        <v>39.96957333517738</v>
      </c>
    </row>
    <row r="51" spans="1:8" ht="26.25" x14ac:dyDescent="0.25">
      <c r="A51" s="195" t="s">
        <v>213</v>
      </c>
      <c r="B51" s="184">
        <v>1401</v>
      </c>
      <c r="C51" s="204">
        <v>82</v>
      </c>
      <c r="D51" s="204">
        <v>303.60000000000002</v>
      </c>
      <c r="E51" s="353">
        <v>69.5</v>
      </c>
      <c r="F51" s="204">
        <v>43.6</v>
      </c>
      <c r="G51" s="218">
        <f t="shared" ref="G51:G57" si="3">F51-E51</f>
        <v>-25.9</v>
      </c>
      <c r="H51" s="189">
        <f t="shared" ref="H51:H57" si="4">F51/E51*100</f>
        <v>62.733812949640289</v>
      </c>
    </row>
    <row r="52" spans="1:8" x14ac:dyDescent="0.25">
      <c r="A52" s="195" t="s">
        <v>214</v>
      </c>
      <c r="B52" s="184">
        <v>1402</v>
      </c>
      <c r="C52" s="187">
        <v>1938</v>
      </c>
      <c r="D52" s="204">
        <v>845.4</v>
      </c>
      <c r="E52" s="353">
        <v>1376.6</v>
      </c>
      <c r="F52" s="204">
        <v>534.4</v>
      </c>
      <c r="G52" s="218">
        <f t="shared" si="3"/>
        <v>-842.19999999999993</v>
      </c>
      <c r="H52" s="189">
        <f t="shared" si="4"/>
        <v>38.820281853842801</v>
      </c>
    </row>
    <row r="53" spans="1:8" x14ac:dyDescent="0.25">
      <c r="A53" s="195" t="s">
        <v>18</v>
      </c>
      <c r="B53" s="184">
        <v>1410</v>
      </c>
      <c r="C53" s="187">
        <v>3598</v>
      </c>
      <c r="D53" s="187">
        <v>3660</v>
      </c>
      <c r="E53" s="354">
        <v>1491.1</v>
      </c>
      <c r="F53" s="187">
        <v>1376</v>
      </c>
      <c r="G53" s="218">
        <f t="shared" si="3"/>
        <v>-115.09999999999991</v>
      </c>
      <c r="H53" s="189">
        <f t="shared" si="4"/>
        <v>92.280866474414864</v>
      </c>
    </row>
    <row r="54" spans="1:8" x14ac:dyDescent="0.25">
      <c r="A54" s="195" t="s">
        <v>20</v>
      </c>
      <c r="B54" s="184">
        <v>1420</v>
      </c>
      <c r="C54" s="187">
        <v>1314</v>
      </c>
      <c r="D54" s="204">
        <v>821</v>
      </c>
      <c r="E54" s="353">
        <v>547.4</v>
      </c>
      <c r="F54" s="204">
        <v>307</v>
      </c>
      <c r="G54" s="218">
        <f t="shared" si="3"/>
        <v>-240.39999999999998</v>
      </c>
      <c r="H54" s="189">
        <f t="shared" si="4"/>
        <v>56.083302886371946</v>
      </c>
    </row>
    <row r="55" spans="1:8" x14ac:dyDescent="0.25">
      <c r="A55" s="195" t="s">
        <v>215</v>
      </c>
      <c r="B55" s="184">
        <v>1430</v>
      </c>
      <c r="C55" s="187">
        <v>1061</v>
      </c>
      <c r="D55" s="204">
        <v>895</v>
      </c>
      <c r="E55" s="353">
        <v>343</v>
      </c>
      <c r="F55" s="204">
        <v>310</v>
      </c>
      <c r="G55" s="218">
        <f t="shared" si="3"/>
        <v>-33</v>
      </c>
      <c r="H55" s="189">
        <f t="shared" si="4"/>
        <v>90.37900874635568</v>
      </c>
    </row>
    <row r="56" spans="1:8" x14ac:dyDescent="0.25">
      <c r="A56" s="195" t="s">
        <v>216</v>
      </c>
      <c r="B56" s="184">
        <v>1440</v>
      </c>
      <c r="C56" s="187">
        <v>1257</v>
      </c>
      <c r="D56" s="187">
        <v>1688</v>
      </c>
      <c r="E56" s="353">
        <v>745.1</v>
      </c>
      <c r="F56" s="204">
        <v>672</v>
      </c>
      <c r="G56" s="218">
        <f t="shared" si="3"/>
        <v>-73.100000000000023</v>
      </c>
      <c r="H56" s="189">
        <f t="shared" si="4"/>
        <v>90.189236344114875</v>
      </c>
    </row>
    <row r="57" spans="1:8" x14ac:dyDescent="0.25">
      <c r="A57" s="212" t="s">
        <v>217</v>
      </c>
      <c r="B57" s="184">
        <v>1450</v>
      </c>
      <c r="C57" s="194">
        <v>9250</v>
      </c>
      <c r="D57" s="194">
        <v>8213</v>
      </c>
      <c r="E57" s="354">
        <f>E50+E53+E54+E55+E56</f>
        <v>4572.7</v>
      </c>
      <c r="F57" s="194">
        <v>3243</v>
      </c>
      <c r="G57" s="218">
        <f t="shared" si="3"/>
        <v>-1329.6999999999998</v>
      </c>
      <c r="H57" s="189">
        <f t="shared" si="4"/>
        <v>70.920900124652832</v>
      </c>
    </row>
    <row r="58" spans="1:8" x14ac:dyDescent="0.25">
      <c r="A58" s="429" t="s">
        <v>264</v>
      </c>
      <c r="B58" s="429"/>
      <c r="C58" s="429"/>
      <c r="D58" s="429"/>
      <c r="E58" s="429"/>
      <c r="F58" s="429"/>
      <c r="G58" s="429"/>
      <c r="H58" s="429"/>
    </row>
    <row r="59" spans="1:8" x14ac:dyDescent="0.25">
      <c r="A59" s="437" t="s">
        <v>265</v>
      </c>
      <c r="B59" s="437"/>
      <c r="C59" s="437"/>
      <c r="D59" s="437"/>
      <c r="E59" s="437"/>
      <c r="F59" s="437"/>
      <c r="G59" s="437"/>
      <c r="H59" s="437"/>
    </row>
    <row r="60" spans="1:8" ht="39" x14ac:dyDescent="0.25">
      <c r="A60" s="195" t="s">
        <v>266</v>
      </c>
      <c r="B60" s="219">
        <v>2000</v>
      </c>
      <c r="C60" s="220">
        <v>-5582</v>
      </c>
      <c r="D60" s="221">
        <v>-6700</v>
      </c>
      <c r="E60" s="361">
        <f>'3'!E7</f>
        <v>-5107.5</v>
      </c>
      <c r="F60" s="222">
        <v>-7147</v>
      </c>
      <c r="G60" s="223">
        <f>F60-E60</f>
        <v>-2039.5</v>
      </c>
      <c r="H60" s="189">
        <f>F60/E60*100</f>
        <v>139.9314733235438</v>
      </c>
    </row>
    <row r="61" spans="1:8" ht="39" x14ac:dyDescent="0.25">
      <c r="A61" s="195" t="s">
        <v>267</v>
      </c>
      <c r="B61" s="184">
        <v>2010</v>
      </c>
      <c r="C61" s="199" t="s">
        <v>229</v>
      </c>
      <c r="D61" s="199" t="s">
        <v>229</v>
      </c>
      <c r="E61" s="362">
        <f>'3'!E8</f>
        <v>-61.3</v>
      </c>
      <c r="F61" s="199" t="s">
        <v>229</v>
      </c>
      <c r="G61" s="223">
        <f t="shared" ref="G61:G70" si="5">F61-E61</f>
        <v>61.3</v>
      </c>
      <c r="H61" s="189">
        <f t="shared" ref="H61:H70" si="6">F61/E61*100</f>
        <v>0</v>
      </c>
    </row>
    <row r="62" spans="1:8" ht="39" x14ac:dyDescent="0.25">
      <c r="A62" s="195" t="s">
        <v>268</v>
      </c>
      <c r="B62" s="184">
        <v>2011</v>
      </c>
      <c r="C62" s="199" t="s">
        <v>229</v>
      </c>
      <c r="D62" s="199" t="s">
        <v>229</v>
      </c>
      <c r="E62" s="362"/>
      <c r="F62" s="199" t="s">
        <v>229</v>
      </c>
      <c r="G62" s="223">
        <f t="shared" si="5"/>
        <v>0</v>
      </c>
      <c r="H62" s="189"/>
    </row>
    <row r="63" spans="1:8" ht="51.75" x14ac:dyDescent="0.25">
      <c r="A63" s="195" t="s">
        <v>269</v>
      </c>
      <c r="B63" s="184">
        <v>2012</v>
      </c>
      <c r="C63" s="199" t="s">
        <v>229</v>
      </c>
      <c r="D63" s="199" t="s">
        <v>229</v>
      </c>
      <c r="E63" s="358"/>
      <c r="F63" s="199" t="s">
        <v>229</v>
      </c>
      <c r="G63" s="223">
        <f t="shared" si="5"/>
        <v>0</v>
      </c>
      <c r="H63" s="189"/>
    </row>
    <row r="64" spans="1:8" x14ac:dyDescent="0.25">
      <c r="A64" s="195" t="s">
        <v>270</v>
      </c>
      <c r="B64" s="182" t="s">
        <v>271</v>
      </c>
      <c r="C64" s="199" t="s">
        <v>229</v>
      </c>
      <c r="D64" s="199" t="s">
        <v>229</v>
      </c>
      <c r="E64" s="358"/>
      <c r="F64" s="199" t="s">
        <v>229</v>
      </c>
      <c r="G64" s="223">
        <f t="shared" si="5"/>
        <v>0</v>
      </c>
      <c r="H64" s="189"/>
    </row>
    <row r="65" spans="1:8" x14ac:dyDescent="0.25">
      <c r="A65" s="195" t="s">
        <v>272</v>
      </c>
      <c r="B65" s="184">
        <v>2020</v>
      </c>
      <c r="C65" s="199" t="s">
        <v>229</v>
      </c>
      <c r="D65" s="199" t="s">
        <v>229</v>
      </c>
      <c r="E65" s="358"/>
      <c r="F65" s="199" t="s">
        <v>229</v>
      </c>
      <c r="G65" s="223">
        <f t="shared" si="5"/>
        <v>0</v>
      </c>
      <c r="H65" s="189"/>
    </row>
    <row r="66" spans="1:8" x14ac:dyDescent="0.25">
      <c r="A66" s="195" t="s">
        <v>273</v>
      </c>
      <c r="B66" s="184">
        <v>2030</v>
      </c>
      <c r="C66" s="199" t="s">
        <v>229</v>
      </c>
      <c r="D66" s="199" t="s">
        <v>229</v>
      </c>
      <c r="E66" s="358">
        <f>'3'!E13</f>
        <v>-400</v>
      </c>
      <c r="F66" s="199" t="s">
        <v>229</v>
      </c>
      <c r="G66" s="223">
        <f t="shared" si="5"/>
        <v>400</v>
      </c>
      <c r="H66" s="189">
        <f t="shared" si="6"/>
        <v>0</v>
      </c>
    </row>
    <row r="67" spans="1:8" x14ac:dyDescent="0.25">
      <c r="A67" s="195" t="s">
        <v>274</v>
      </c>
      <c r="B67" s="184">
        <v>2040</v>
      </c>
      <c r="C67" s="199" t="s">
        <v>229</v>
      </c>
      <c r="D67" s="199" t="s">
        <v>229</v>
      </c>
      <c r="E67" s="358"/>
      <c r="F67" s="199" t="s">
        <v>229</v>
      </c>
      <c r="G67" s="223">
        <f t="shared" si="5"/>
        <v>0</v>
      </c>
      <c r="H67" s="189"/>
    </row>
    <row r="68" spans="1:8" x14ac:dyDescent="0.25">
      <c r="A68" s="195" t="s">
        <v>275</v>
      </c>
      <c r="B68" s="184">
        <v>2050</v>
      </c>
      <c r="C68" s="199" t="s">
        <v>229</v>
      </c>
      <c r="D68" s="199" t="s">
        <v>229</v>
      </c>
      <c r="E68" s="358"/>
      <c r="F68" s="199" t="s">
        <v>229</v>
      </c>
      <c r="G68" s="223">
        <f t="shared" si="5"/>
        <v>0</v>
      </c>
      <c r="H68" s="189"/>
    </row>
    <row r="69" spans="1:8" x14ac:dyDescent="0.25">
      <c r="A69" s="195" t="s">
        <v>276</v>
      </c>
      <c r="B69" s="184">
        <v>2060</v>
      </c>
      <c r="C69" s="204">
        <v>66</v>
      </c>
      <c r="D69" s="204">
        <v>63</v>
      </c>
      <c r="E69" s="358"/>
      <c r="F69" s="204">
        <v>24</v>
      </c>
      <c r="G69" s="223">
        <f t="shared" si="5"/>
        <v>24</v>
      </c>
      <c r="H69" s="189"/>
    </row>
    <row r="70" spans="1:8" ht="39" x14ac:dyDescent="0.25">
      <c r="A70" s="195" t="s">
        <v>277</v>
      </c>
      <c r="B70" s="184">
        <v>2070</v>
      </c>
      <c r="C70" s="224">
        <v>-5684</v>
      </c>
      <c r="D70" s="225">
        <v>-6634</v>
      </c>
      <c r="E70" s="363">
        <f>'3'!E24</f>
        <v>-5160</v>
      </c>
      <c r="F70" s="225">
        <v>-6634</v>
      </c>
      <c r="G70" s="223">
        <f t="shared" si="5"/>
        <v>-1474</v>
      </c>
      <c r="H70" s="189">
        <f t="shared" si="6"/>
        <v>128.5658914728682</v>
      </c>
    </row>
    <row r="71" spans="1:8" x14ac:dyDescent="0.25">
      <c r="A71" s="438" t="s">
        <v>278</v>
      </c>
      <c r="B71" s="438"/>
      <c r="C71" s="438"/>
      <c r="D71" s="438"/>
      <c r="E71" s="438"/>
      <c r="F71" s="438"/>
      <c r="G71" s="438"/>
      <c r="H71" s="438"/>
    </row>
    <row r="72" spans="1:8" ht="51" x14ac:dyDescent="0.25">
      <c r="A72" s="193" t="s">
        <v>279</v>
      </c>
      <c r="B72" s="184">
        <v>2110</v>
      </c>
      <c r="C72" s="187">
        <v>1177.5999999999999</v>
      </c>
      <c r="D72" s="204">
        <v>956.7</v>
      </c>
      <c r="E72" s="354">
        <f>'3'!E26</f>
        <v>658.99999999999989</v>
      </c>
      <c r="F72" s="204">
        <v>517.4</v>
      </c>
      <c r="G72" s="226">
        <f>F72-E72</f>
        <v>-141.59999999999991</v>
      </c>
      <c r="H72" s="189">
        <f>F72/E72*100</f>
        <v>78.512898330804262</v>
      </c>
    </row>
    <row r="73" spans="1:8" x14ac:dyDescent="0.25">
      <c r="A73" s="186" t="s">
        <v>280</v>
      </c>
      <c r="B73" s="184">
        <v>2111</v>
      </c>
      <c r="C73" s="204">
        <v>54.6</v>
      </c>
      <c r="D73" s="199" t="s">
        <v>229</v>
      </c>
      <c r="E73" s="358">
        <f>'3'!E27</f>
        <v>118</v>
      </c>
      <c r="F73" s="199" t="s">
        <v>229</v>
      </c>
      <c r="G73" s="226">
        <f t="shared" ref="G73:G84" si="7">F73-E73</f>
        <v>-118</v>
      </c>
      <c r="H73" s="189">
        <f t="shared" ref="H73:H84" si="8">F73/E73*100</f>
        <v>0</v>
      </c>
    </row>
    <row r="74" spans="1:8" ht="25.5" x14ac:dyDescent="0.25">
      <c r="A74" s="186" t="s">
        <v>281</v>
      </c>
      <c r="B74" s="184">
        <v>2112</v>
      </c>
      <c r="C74" s="187">
        <v>1052.8</v>
      </c>
      <c r="D74" s="204">
        <v>889</v>
      </c>
      <c r="E74" s="353">
        <f>'3'!E28</f>
        <v>450.8</v>
      </c>
      <c r="F74" s="204">
        <v>485.5</v>
      </c>
      <c r="G74" s="226">
        <f t="shared" si="7"/>
        <v>34.699999999999989</v>
      </c>
      <c r="H74" s="189">
        <f t="shared" si="8"/>
        <v>107.69742679680567</v>
      </c>
    </row>
    <row r="75" spans="1:8" ht="25.5" x14ac:dyDescent="0.25">
      <c r="A75" s="186" t="s">
        <v>282</v>
      </c>
      <c r="B75" s="184">
        <v>2113</v>
      </c>
      <c r="C75" s="199" t="s">
        <v>229</v>
      </c>
      <c r="D75" s="199" t="s">
        <v>229</v>
      </c>
      <c r="E75" s="358"/>
      <c r="F75" s="199" t="s">
        <v>229</v>
      </c>
      <c r="G75" s="226">
        <f t="shared" si="7"/>
        <v>0</v>
      </c>
      <c r="H75" s="189"/>
    </row>
    <row r="76" spans="1:8" x14ac:dyDescent="0.25">
      <c r="A76" s="186" t="s">
        <v>283</v>
      </c>
      <c r="B76" s="184">
        <v>2114</v>
      </c>
      <c r="C76" s="199" t="s">
        <v>229</v>
      </c>
      <c r="D76" s="199" t="s">
        <v>229</v>
      </c>
      <c r="E76" s="358"/>
      <c r="F76" s="199" t="s">
        <v>229</v>
      </c>
      <c r="G76" s="226">
        <f t="shared" si="7"/>
        <v>0</v>
      </c>
      <c r="H76" s="189"/>
    </row>
    <row r="77" spans="1:8" ht="38.25" x14ac:dyDescent="0.25">
      <c r="A77" s="186" t="s">
        <v>284</v>
      </c>
      <c r="B77" s="184">
        <v>2115</v>
      </c>
      <c r="C77" s="199" t="s">
        <v>229</v>
      </c>
      <c r="D77" s="199" t="s">
        <v>229</v>
      </c>
      <c r="E77" s="354">
        <f>'3'!E31</f>
        <v>61.3</v>
      </c>
      <c r="F77" s="199" t="s">
        <v>229</v>
      </c>
      <c r="G77" s="226">
        <f t="shared" si="7"/>
        <v>-61.3</v>
      </c>
      <c r="H77" s="189">
        <f t="shared" si="8"/>
        <v>0</v>
      </c>
    </row>
    <row r="78" spans="1:8" x14ac:dyDescent="0.25">
      <c r="A78" s="186" t="s">
        <v>285</v>
      </c>
      <c r="B78" s="184">
        <v>2116</v>
      </c>
      <c r="C78" s="199" t="s">
        <v>229</v>
      </c>
      <c r="D78" s="199" t="s">
        <v>229</v>
      </c>
      <c r="E78" s="358"/>
      <c r="F78" s="199" t="s">
        <v>229</v>
      </c>
      <c r="G78" s="226">
        <f t="shared" si="7"/>
        <v>0</v>
      </c>
      <c r="H78" s="189"/>
    </row>
    <row r="79" spans="1:8" x14ac:dyDescent="0.25">
      <c r="A79" s="186" t="s">
        <v>286</v>
      </c>
      <c r="B79" s="184">
        <v>2117</v>
      </c>
      <c r="C79" s="199" t="s">
        <v>229</v>
      </c>
      <c r="D79" s="199" t="s">
        <v>229</v>
      </c>
      <c r="E79" s="358"/>
      <c r="F79" s="199" t="s">
        <v>229</v>
      </c>
      <c r="G79" s="226">
        <f t="shared" si="7"/>
        <v>0</v>
      </c>
      <c r="H79" s="189"/>
    </row>
    <row r="80" spans="1:8" ht="25.5" x14ac:dyDescent="0.25">
      <c r="A80" s="193" t="s">
        <v>287</v>
      </c>
      <c r="B80" s="184">
        <v>2120</v>
      </c>
      <c r="C80" s="204">
        <v>537.9</v>
      </c>
      <c r="D80" s="204">
        <v>708.4</v>
      </c>
      <c r="E80" s="353">
        <f>'3'!E42</f>
        <v>267.60000000000002</v>
      </c>
      <c r="F80" s="204">
        <v>329.2</v>
      </c>
      <c r="G80" s="226">
        <f t="shared" si="7"/>
        <v>61.599999999999966</v>
      </c>
      <c r="H80" s="189">
        <f t="shared" si="8"/>
        <v>123.01943198804184</v>
      </c>
    </row>
    <row r="81" spans="1:8" ht="38.25" x14ac:dyDescent="0.25">
      <c r="A81" s="193" t="s">
        <v>288</v>
      </c>
      <c r="B81" s="184">
        <v>2130</v>
      </c>
      <c r="C81" s="187">
        <v>1449.4</v>
      </c>
      <c r="D81" s="204">
        <v>824.1</v>
      </c>
      <c r="E81" s="353"/>
      <c r="F81" s="204">
        <v>388.6</v>
      </c>
      <c r="G81" s="226">
        <f t="shared" si="7"/>
        <v>388.6</v>
      </c>
      <c r="H81" s="189"/>
    </row>
    <row r="82" spans="1:8" ht="76.5" x14ac:dyDescent="0.25">
      <c r="A82" s="186" t="s">
        <v>289</v>
      </c>
      <c r="B82" s="184">
        <v>2131</v>
      </c>
      <c r="C82" s="199" t="s">
        <v>229</v>
      </c>
      <c r="D82" s="199" t="s">
        <v>229</v>
      </c>
      <c r="E82" s="358"/>
      <c r="F82" s="199" t="s">
        <v>229</v>
      </c>
      <c r="G82" s="226">
        <f t="shared" si="7"/>
        <v>0</v>
      </c>
      <c r="H82" s="189"/>
    </row>
    <row r="83" spans="1:8" ht="25.5" x14ac:dyDescent="0.25">
      <c r="A83" s="186" t="s">
        <v>290</v>
      </c>
      <c r="B83" s="184">
        <v>2133</v>
      </c>
      <c r="C83" s="187">
        <v>1449.4</v>
      </c>
      <c r="D83" s="204">
        <v>824.1</v>
      </c>
      <c r="E83" s="353">
        <f>'3'!E52</f>
        <v>597.9</v>
      </c>
      <c r="F83" s="204">
        <v>388.6</v>
      </c>
      <c r="G83" s="226">
        <f t="shared" si="7"/>
        <v>-209.29999999999995</v>
      </c>
      <c r="H83" s="189">
        <f t="shared" si="8"/>
        <v>64.994146178290691</v>
      </c>
    </row>
    <row r="84" spans="1:8" x14ac:dyDescent="0.25">
      <c r="A84" s="193" t="s">
        <v>291</v>
      </c>
      <c r="B84" s="184">
        <v>2200</v>
      </c>
      <c r="C84" s="187">
        <v>3164.9</v>
      </c>
      <c r="D84" s="187">
        <v>2489.1999999999998</v>
      </c>
      <c r="E84" s="354">
        <f>E83+E80+E72</f>
        <v>1524.5</v>
      </c>
      <c r="F84" s="187">
        <v>1235.2</v>
      </c>
      <c r="G84" s="226">
        <f t="shared" si="7"/>
        <v>-289.29999999999995</v>
      </c>
      <c r="H84" s="189">
        <f t="shared" si="8"/>
        <v>81.023286323384724</v>
      </c>
    </row>
    <row r="85" spans="1:8" x14ac:dyDescent="0.25">
      <c r="A85" s="429" t="s">
        <v>292</v>
      </c>
      <c r="B85" s="429"/>
      <c r="C85" s="429"/>
      <c r="D85" s="429"/>
      <c r="E85" s="429"/>
      <c r="F85" s="429"/>
      <c r="G85" s="429"/>
      <c r="H85" s="429"/>
    </row>
    <row r="86" spans="1:8" x14ac:dyDescent="0.25">
      <c r="A86" s="193" t="s">
        <v>293</v>
      </c>
      <c r="B86" s="184">
        <v>3405</v>
      </c>
      <c r="C86" s="204">
        <v>95</v>
      </c>
      <c r="D86" s="204">
        <v>182</v>
      </c>
      <c r="E86" s="353">
        <v>24</v>
      </c>
      <c r="F86" s="204">
        <v>24</v>
      </c>
      <c r="G86" s="203" t="s">
        <v>229</v>
      </c>
      <c r="H86" s="189">
        <v>100</v>
      </c>
    </row>
    <row r="87" spans="1:8" x14ac:dyDescent="0.25">
      <c r="A87" s="186" t="s">
        <v>294</v>
      </c>
      <c r="B87" s="184">
        <v>3030</v>
      </c>
      <c r="C87" s="199" t="s">
        <v>229</v>
      </c>
      <c r="D87" s="199" t="s">
        <v>229</v>
      </c>
      <c r="E87" s="358" t="s">
        <v>229</v>
      </c>
      <c r="F87" s="199" t="s">
        <v>229</v>
      </c>
      <c r="G87" s="203" t="s">
        <v>229</v>
      </c>
      <c r="H87" s="203" t="s">
        <v>229</v>
      </c>
    </row>
    <row r="88" spans="1:8" ht="25.5" x14ac:dyDescent="0.25">
      <c r="A88" s="186" t="s">
        <v>295</v>
      </c>
      <c r="B88" s="184">
        <v>3195</v>
      </c>
      <c r="C88" s="204">
        <v>123.9</v>
      </c>
      <c r="D88" s="187">
        <v>1192.3</v>
      </c>
      <c r="E88" s="354">
        <v>1112.3</v>
      </c>
      <c r="F88" s="187">
        <v>1112.3</v>
      </c>
      <c r="G88" s="227">
        <v>-675.6</v>
      </c>
      <c r="H88" s="189">
        <v>62.2</v>
      </c>
    </row>
    <row r="89" spans="1:8" ht="25.5" x14ac:dyDescent="0.25">
      <c r="A89" s="186" t="s">
        <v>296</v>
      </c>
      <c r="B89" s="184">
        <v>3295</v>
      </c>
      <c r="C89" s="302">
        <v>-53.9</v>
      </c>
      <c r="D89" s="302">
        <v>-317.3</v>
      </c>
      <c r="E89" s="364">
        <v>-79.3</v>
      </c>
      <c r="F89" s="302">
        <v>-79.3</v>
      </c>
      <c r="G89" s="189">
        <v>48.9</v>
      </c>
      <c r="H89" s="189">
        <v>61.9</v>
      </c>
    </row>
    <row r="90" spans="1:8" ht="25.5" x14ac:dyDescent="0.25">
      <c r="A90" s="186" t="s">
        <v>297</v>
      </c>
      <c r="B90" s="184">
        <v>3395</v>
      </c>
      <c r="C90" s="199" t="s">
        <v>229</v>
      </c>
      <c r="D90" s="199" t="s">
        <v>229</v>
      </c>
      <c r="E90" s="358" t="s">
        <v>229</v>
      </c>
      <c r="F90" s="199" t="s">
        <v>229</v>
      </c>
      <c r="G90" s="203" t="s">
        <v>229</v>
      </c>
      <c r="H90" s="203" t="s">
        <v>229</v>
      </c>
    </row>
    <row r="91" spans="1:8" ht="25.5" x14ac:dyDescent="0.25">
      <c r="A91" s="186" t="s">
        <v>298</v>
      </c>
      <c r="B91" s="184">
        <v>3410</v>
      </c>
      <c r="C91" s="199" t="s">
        <v>229</v>
      </c>
      <c r="D91" s="199" t="s">
        <v>229</v>
      </c>
      <c r="E91" s="358" t="s">
        <v>229</v>
      </c>
      <c r="F91" s="199" t="s">
        <v>229</v>
      </c>
      <c r="G91" s="203" t="s">
        <v>229</v>
      </c>
      <c r="H91" s="203" t="s">
        <v>229</v>
      </c>
    </row>
    <row r="92" spans="1:8" x14ac:dyDescent="0.25">
      <c r="A92" s="193" t="s">
        <v>299</v>
      </c>
      <c r="B92" s="184">
        <v>3415</v>
      </c>
      <c r="C92" s="189">
        <v>165</v>
      </c>
      <c r="D92" s="194">
        <v>1057</v>
      </c>
      <c r="E92" s="354">
        <v>1057</v>
      </c>
      <c r="F92" s="194">
        <v>1057</v>
      </c>
      <c r="G92">
        <v>-626.70000000000005</v>
      </c>
      <c r="H92" s="189">
        <v>62.8</v>
      </c>
    </row>
    <row r="93" spans="1:8" x14ac:dyDescent="0.25">
      <c r="A93" s="429" t="s">
        <v>300</v>
      </c>
      <c r="B93" s="429"/>
      <c r="C93" s="429"/>
      <c r="D93" s="429"/>
      <c r="E93" s="429"/>
      <c r="F93" s="429"/>
      <c r="G93" s="429"/>
      <c r="H93" s="429"/>
    </row>
    <row r="94" spans="1:8" ht="25.5" x14ac:dyDescent="0.25">
      <c r="A94" s="193" t="s">
        <v>301</v>
      </c>
      <c r="B94" s="184">
        <v>4000</v>
      </c>
      <c r="C94" s="204">
        <v>44.9</v>
      </c>
      <c r="D94" s="204">
        <v>264.39999999999998</v>
      </c>
      <c r="E94" s="353">
        <f>'5'!E6</f>
        <v>676.4</v>
      </c>
      <c r="F94" s="204">
        <v>65.3</v>
      </c>
      <c r="G94" s="427">
        <f>F94-E94</f>
        <v>-611.1</v>
      </c>
      <c r="H94" s="189">
        <f>F94/E94*100</f>
        <v>9.6540508574807813</v>
      </c>
    </row>
    <row r="95" spans="1:8" x14ac:dyDescent="0.25">
      <c r="A95" s="186" t="s">
        <v>302</v>
      </c>
      <c r="B95" s="184">
        <v>4010</v>
      </c>
      <c r="C95" s="199" t="s">
        <v>229</v>
      </c>
      <c r="D95" s="199" t="s">
        <v>229</v>
      </c>
      <c r="E95" s="358"/>
      <c r="F95" s="199" t="s">
        <v>229</v>
      </c>
      <c r="G95" s="427">
        <f t="shared" ref="G95:G105" si="9">F95-E95</f>
        <v>0</v>
      </c>
      <c r="H95" s="189"/>
    </row>
    <row r="96" spans="1:8" ht="25.5" x14ac:dyDescent="0.25">
      <c r="A96" s="186" t="s">
        <v>303</v>
      </c>
      <c r="B96" s="184">
        <v>4020</v>
      </c>
      <c r="C96" s="204">
        <v>8.3000000000000007</v>
      </c>
      <c r="D96" s="204">
        <v>153.9</v>
      </c>
      <c r="E96" s="353">
        <f>'5'!E8</f>
        <v>33.4</v>
      </c>
      <c r="F96" s="204">
        <v>1</v>
      </c>
      <c r="G96" s="427">
        <f t="shared" si="9"/>
        <v>-32.4</v>
      </c>
      <c r="H96" s="189">
        <f t="shared" ref="H96:H105" si="10">F96/E96*100</f>
        <v>2.9940119760479043</v>
      </c>
    </row>
    <row r="97" spans="1:8" ht="25.5" x14ac:dyDescent="0.25">
      <c r="A97" s="186" t="s">
        <v>304</v>
      </c>
      <c r="B97" s="184">
        <v>4030</v>
      </c>
      <c r="C97" s="204">
        <v>5.0999999999999996</v>
      </c>
      <c r="D97" s="204">
        <v>20.5</v>
      </c>
      <c r="E97" s="353">
        <f>'5'!E9</f>
        <v>125</v>
      </c>
      <c r="F97" s="204">
        <v>13.5</v>
      </c>
      <c r="G97" s="427">
        <f t="shared" si="9"/>
        <v>-111.5</v>
      </c>
      <c r="H97" s="189">
        <f t="shared" si="10"/>
        <v>10.8</v>
      </c>
    </row>
    <row r="98" spans="1:8" ht="25.5" x14ac:dyDescent="0.25">
      <c r="A98" s="186" t="s">
        <v>305</v>
      </c>
      <c r="B98" s="184">
        <v>4040</v>
      </c>
      <c r="C98" s="204">
        <v>31.5</v>
      </c>
      <c r="D98" s="204">
        <v>90</v>
      </c>
      <c r="E98" s="353">
        <f>'5'!E10</f>
        <v>86.3</v>
      </c>
      <c r="F98" s="204">
        <v>50.8</v>
      </c>
      <c r="G98" s="427">
        <f t="shared" si="9"/>
        <v>-35.5</v>
      </c>
      <c r="H98" s="189">
        <f t="shared" si="10"/>
        <v>58.864426419466973</v>
      </c>
    </row>
    <row r="99" spans="1:8" ht="38.25" x14ac:dyDescent="0.25">
      <c r="A99" s="186" t="s">
        <v>306</v>
      </c>
      <c r="B99" s="184">
        <v>4050</v>
      </c>
      <c r="C99" s="199" t="s">
        <v>229</v>
      </c>
      <c r="D99" s="199" t="s">
        <v>229</v>
      </c>
      <c r="E99" s="353">
        <f>'5'!E11</f>
        <v>98.37</v>
      </c>
      <c r="F99" s="199" t="s">
        <v>229</v>
      </c>
      <c r="G99" s="427">
        <f t="shared" si="9"/>
        <v>-98.37</v>
      </c>
      <c r="H99" s="189">
        <f t="shared" si="10"/>
        <v>0</v>
      </c>
    </row>
    <row r="100" spans="1:8" x14ac:dyDescent="0.25">
      <c r="A100" s="186" t="s">
        <v>307</v>
      </c>
      <c r="B100" s="184">
        <v>4060</v>
      </c>
      <c r="C100" s="199" t="s">
        <v>229</v>
      </c>
      <c r="D100" s="199" t="s">
        <v>229</v>
      </c>
      <c r="E100" s="358"/>
      <c r="F100" s="199" t="s">
        <v>229</v>
      </c>
      <c r="G100" s="427">
        <f t="shared" si="9"/>
        <v>0</v>
      </c>
      <c r="H100" s="189"/>
    </row>
    <row r="101" spans="1:8" ht="25.5" x14ac:dyDescent="0.25">
      <c r="A101" s="193" t="s">
        <v>308</v>
      </c>
      <c r="B101" s="184">
        <v>4000</v>
      </c>
      <c r="C101" s="189">
        <v>44.9</v>
      </c>
      <c r="D101" s="189">
        <v>264.39999999999998</v>
      </c>
      <c r="E101" s="353">
        <f>E94</f>
        <v>676.4</v>
      </c>
      <c r="F101" s="189">
        <v>65.3</v>
      </c>
      <c r="G101" s="427">
        <f t="shared" si="9"/>
        <v>-611.1</v>
      </c>
      <c r="H101" s="189">
        <f t="shared" si="10"/>
        <v>9.6540508574807813</v>
      </c>
    </row>
    <row r="102" spans="1:8" x14ac:dyDescent="0.25">
      <c r="A102" s="186" t="s">
        <v>309</v>
      </c>
      <c r="B102" s="182" t="s">
        <v>310</v>
      </c>
      <c r="C102" s="217" t="s">
        <v>229</v>
      </c>
      <c r="D102" s="217" t="s">
        <v>229</v>
      </c>
      <c r="E102" s="358"/>
      <c r="F102" s="199" t="s">
        <v>229</v>
      </c>
      <c r="G102" s="427">
        <f t="shared" si="9"/>
        <v>0</v>
      </c>
      <c r="H102" s="189"/>
    </row>
    <row r="103" spans="1:8" x14ac:dyDescent="0.25">
      <c r="A103" s="186" t="s">
        <v>311</v>
      </c>
      <c r="B103" s="182" t="s">
        <v>312</v>
      </c>
      <c r="C103" s="217" t="s">
        <v>229</v>
      </c>
      <c r="D103" s="217" t="s">
        <v>229</v>
      </c>
      <c r="E103" s="358"/>
      <c r="F103" s="199" t="s">
        <v>229</v>
      </c>
      <c r="G103" s="427">
        <f t="shared" si="9"/>
        <v>0</v>
      </c>
      <c r="H103" s="189"/>
    </row>
    <row r="104" spans="1:8" x14ac:dyDescent="0.25">
      <c r="A104" s="186" t="s">
        <v>313</v>
      </c>
      <c r="B104" s="182" t="s">
        <v>314</v>
      </c>
      <c r="C104" s="228">
        <v>44.9</v>
      </c>
      <c r="D104" s="228">
        <v>264.39999999999998</v>
      </c>
      <c r="E104" s="353">
        <v>343.1</v>
      </c>
      <c r="F104" s="204">
        <v>65.3</v>
      </c>
      <c r="G104" s="427">
        <f t="shared" si="9"/>
        <v>-277.8</v>
      </c>
      <c r="H104" s="189">
        <f t="shared" si="10"/>
        <v>19.032352083940541</v>
      </c>
    </row>
    <row r="105" spans="1:8" x14ac:dyDescent="0.25">
      <c r="A105" s="186" t="s">
        <v>315</v>
      </c>
      <c r="B105" s="182" t="s">
        <v>316</v>
      </c>
      <c r="C105" s="217" t="s">
        <v>229</v>
      </c>
      <c r="D105" s="217" t="s">
        <v>229</v>
      </c>
      <c r="E105" s="358">
        <v>333.3</v>
      </c>
      <c r="F105" s="199" t="s">
        <v>229</v>
      </c>
      <c r="G105" s="427">
        <f t="shared" si="9"/>
        <v>-333.3</v>
      </c>
      <c r="H105" s="189">
        <f t="shared" si="10"/>
        <v>0</v>
      </c>
    </row>
    <row r="106" spans="1:8" x14ac:dyDescent="0.25">
      <c r="A106" s="429" t="s">
        <v>317</v>
      </c>
      <c r="B106" s="429"/>
      <c r="C106" s="429"/>
      <c r="D106" s="429"/>
      <c r="E106" s="429"/>
      <c r="F106" s="429"/>
      <c r="G106" s="429"/>
      <c r="H106" s="429"/>
    </row>
    <row r="107" spans="1:8" x14ac:dyDescent="0.25">
      <c r="A107" s="186" t="s">
        <v>318</v>
      </c>
      <c r="B107" s="184">
        <v>5040</v>
      </c>
      <c r="C107" s="229">
        <v>-1.9</v>
      </c>
      <c r="D107" s="203" t="s">
        <v>229</v>
      </c>
      <c r="E107" s="199" t="s">
        <v>319</v>
      </c>
      <c r="F107" s="199" t="s">
        <v>319</v>
      </c>
      <c r="G107" s="203" t="s">
        <v>229</v>
      </c>
      <c r="H107" s="203" t="s">
        <v>229</v>
      </c>
    </row>
    <row r="108" spans="1:8" x14ac:dyDescent="0.25">
      <c r="A108" s="186" t="s">
        <v>320</v>
      </c>
      <c r="B108" s="184">
        <v>5020</v>
      </c>
      <c r="C108" s="230">
        <v>-0.2</v>
      </c>
      <c r="D108" s="203" t="s">
        <v>229</v>
      </c>
      <c r="E108" s="199" t="s">
        <v>319</v>
      </c>
      <c r="F108" s="199" t="s">
        <v>319</v>
      </c>
      <c r="G108" s="203" t="s">
        <v>229</v>
      </c>
      <c r="H108" s="203" t="s">
        <v>229</v>
      </c>
    </row>
    <row r="109" spans="1:8" x14ac:dyDescent="0.25">
      <c r="A109" s="186" t="s">
        <v>321</v>
      </c>
      <c r="B109" s="184">
        <v>5030</v>
      </c>
      <c r="C109" s="230">
        <v>-0.2</v>
      </c>
      <c r="D109" s="203" t="s">
        <v>229</v>
      </c>
      <c r="E109" s="199" t="s">
        <v>319</v>
      </c>
      <c r="F109" s="199" t="s">
        <v>319</v>
      </c>
      <c r="G109" s="203" t="s">
        <v>229</v>
      </c>
      <c r="H109" s="203" t="s">
        <v>229</v>
      </c>
    </row>
    <row r="110" spans="1:8" x14ac:dyDescent="0.25">
      <c r="A110" s="186" t="s">
        <v>322</v>
      </c>
      <c r="B110" s="184">
        <v>5110</v>
      </c>
      <c r="C110" s="189">
        <v>6</v>
      </c>
      <c r="D110" s="189">
        <v>6.3</v>
      </c>
      <c r="E110" s="199" t="s">
        <v>319</v>
      </c>
      <c r="F110" s="199" t="s">
        <v>319</v>
      </c>
      <c r="G110" s="203" t="s">
        <v>229</v>
      </c>
      <c r="H110" s="203" t="s">
        <v>229</v>
      </c>
    </row>
    <row r="111" spans="1:8" x14ac:dyDescent="0.25">
      <c r="A111" s="186" t="s">
        <v>323</v>
      </c>
      <c r="B111" s="184">
        <v>5220</v>
      </c>
      <c r="C111" s="189">
        <v>0.3</v>
      </c>
      <c r="D111" s="189">
        <v>0.3</v>
      </c>
      <c r="E111" s="199" t="s">
        <v>319</v>
      </c>
      <c r="F111" s="199" t="s">
        <v>319</v>
      </c>
      <c r="G111" s="203" t="s">
        <v>229</v>
      </c>
      <c r="H111" s="203" t="s">
        <v>229</v>
      </c>
    </row>
    <row r="112" spans="1:8" x14ac:dyDescent="0.25">
      <c r="A112" s="429" t="s">
        <v>324</v>
      </c>
      <c r="B112" s="429"/>
      <c r="C112" s="429"/>
      <c r="D112" s="429"/>
      <c r="E112" s="429"/>
      <c r="F112" s="429"/>
      <c r="G112" s="429"/>
      <c r="H112" s="429"/>
    </row>
    <row r="113" spans="1:8" ht="25.5" x14ac:dyDescent="0.25">
      <c r="A113" s="186" t="s">
        <v>325</v>
      </c>
      <c r="B113" s="184">
        <v>6000</v>
      </c>
      <c r="C113" s="231">
        <v>74303</v>
      </c>
      <c r="D113" s="231">
        <v>73449</v>
      </c>
      <c r="E113" s="199" t="s">
        <v>319</v>
      </c>
      <c r="F113" s="182" t="s">
        <v>326</v>
      </c>
      <c r="G113">
        <v>-854</v>
      </c>
      <c r="H113" s="189">
        <v>98.9</v>
      </c>
    </row>
    <row r="114" spans="1:8" x14ac:dyDescent="0.25">
      <c r="A114" s="186" t="s">
        <v>327</v>
      </c>
      <c r="B114" s="184">
        <v>6001</v>
      </c>
      <c r="C114" s="194">
        <v>74184</v>
      </c>
      <c r="D114" s="194">
        <v>73239</v>
      </c>
      <c r="E114" s="199" t="s">
        <v>319</v>
      </c>
      <c r="F114" s="182" t="s">
        <v>326</v>
      </c>
      <c r="G114">
        <v>-945</v>
      </c>
      <c r="H114" s="189">
        <v>98.7</v>
      </c>
    </row>
    <row r="115" spans="1:8" x14ac:dyDescent="0.25">
      <c r="A115" s="186" t="s">
        <v>328</v>
      </c>
      <c r="B115" s="184">
        <v>6002</v>
      </c>
      <c r="C115" s="231">
        <v>101153</v>
      </c>
      <c r="D115" s="231">
        <v>101457</v>
      </c>
      <c r="E115" s="199" t="s">
        <v>319</v>
      </c>
      <c r="F115" s="182" t="s">
        <v>326</v>
      </c>
      <c r="G115" s="189">
        <v>304</v>
      </c>
      <c r="H115" s="189">
        <v>100.3</v>
      </c>
    </row>
    <row r="116" spans="1:8" x14ac:dyDescent="0.25">
      <c r="A116" s="186" t="s">
        <v>329</v>
      </c>
      <c r="B116" s="184">
        <v>6003</v>
      </c>
      <c r="C116" s="231">
        <v>26969</v>
      </c>
      <c r="D116" s="231">
        <v>28218</v>
      </c>
      <c r="E116" s="199" t="s">
        <v>319</v>
      </c>
      <c r="F116" s="182" t="s">
        <v>326</v>
      </c>
      <c r="G116" s="194">
        <v>1249</v>
      </c>
      <c r="H116" s="189">
        <v>104.6</v>
      </c>
    </row>
    <row r="117" spans="1:8" x14ac:dyDescent="0.25">
      <c r="A117" s="186" t="s">
        <v>330</v>
      </c>
      <c r="B117" s="184">
        <v>6010</v>
      </c>
      <c r="C117" s="231">
        <v>8188</v>
      </c>
      <c r="D117" s="231">
        <v>7247</v>
      </c>
      <c r="E117" s="199" t="s">
        <v>319</v>
      </c>
      <c r="F117" s="182" t="s">
        <v>326</v>
      </c>
      <c r="G117">
        <v>-941</v>
      </c>
      <c r="H117" s="189">
        <v>88.5</v>
      </c>
    </row>
    <row r="118" spans="1:8" x14ac:dyDescent="0.25">
      <c r="A118" s="186" t="s">
        <v>331</v>
      </c>
      <c r="B118" s="184">
        <v>6011</v>
      </c>
      <c r="C118" s="228">
        <v>165</v>
      </c>
      <c r="D118" s="231">
        <v>1057</v>
      </c>
      <c r="E118" s="199" t="s">
        <v>319</v>
      </c>
      <c r="F118" s="182" t="s">
        <v>326</v>
      </c>
      <c r="G118" s="189">
        <v>892</v>
      </c>
      <c r="H118" s="189">
        <v>640.6</v>
      </c>
    </row>
    <row r="119" spans="1:8" x14ac:dyDescent="0.25">
      <c r="A119" s="193" t="s">
        <v>332</v>
      </c>
      <c r="B119" s="184">
        <v>6020</v>
      </c>
      <c r="C119" s="231">
        <v>82491</v>
      </c>
      <c r="D119" s="231">
        <v>80696</v>
      </c>
      <c r="E119" s="199" t="s">
        <v>319</v>
      </c>
      <c r="F119" s="182" t="s">
        <v>326</v>
      </c>
      <c r="G119">
        <v>-1795</v>
      </c>
      <c r="H119" s="189">
        <v>97.8</v>
      </c>
    </row>
    <row r="120" spans="1:8" ht="25.5" x14ac:dyDescent="0.25">
      <c r="A120" s="186" t="s">
        <v>333</v>
      </c>
      <c r="B120" s="184">
        <v>6030</v>
      </c>
      <c r="C120" s="217" t="s">
        <v>229</v>
      </c>
      <c r="D120" s="217" t="s">
        <v>229</v>
      </c>
      <c r="E120" s="199" t="s">
        <v>319</v>
      </c>
      <c r="F120" s="182" t="s">
        <v>326</v>
      </c>
      <c r="G120" s="203" t="s">
        <v>229</v>
      </c>
      <c r="H120" s="203" t="s">
        <v>229</v>
      </c>
    </row>
    <row r="121" spans="1:8" x14ac:dyDescent="0.25">
      <c r="A121" s="186" t="s">
        <v>334</v>
      </c>
      <c r="B121" s="184">
        <v>6040</v>
      </c>
      <c r="C121" s="231">
        <v>11822</v>
      </c>
      <c r="D121" s="231">
        <v>11005</v>
      </c>
      <c r="E121" s="199" t="s">
        <v>319</v>
      </c>
      <c r="F121" s="182" t="s">
        <v>326</v>
      </c>
      <c r="G121">
        <v>-817</v>
      </c>
      <c r="H121" s="189">
        <v>93.1</v>
      </c>
    </row>
    <row r="122" spans="1:8" x14ac:dyDescent="0.25">
      <c r="A122" s="193" t="s">
        <v>335</v>
      </c>
      <c r="B122" s="184">
        <v>6050</v>
      </c>
      <c r="C122" s="194">
        <v>11822</v>
      </c>
      <c r="D122" s="194">
        <v>11005</v>
      </c>
      <c r="E122" s="199" t="s">
        <v>319</v>
      </c>
      <c r="F122" s="182" t="s">
        <v>326</v>
      </c>
      <c r="G122">
        <v>-817</v>
      </c>
      <c r="H122" s="189">
        <v>93.1</v>
      </c>
    </row>
    <row r="123" spans="1:8" x14ac:dyDescent="0.25">
      <c r="A123" s="186" t="s">
        <v>336</v>
      </c>
      <c r="B123" s="184">
        <v>6060</v>
      </c>
      <c r="C123" s="217" t="s">
        <v>229</v>
      </c>
      <c r="D123" s="217" t="s">
        <v>229</v>
      </c>
      <c r="E123" s="199" t="s">
        <v>319</v>
      </c>
      <c r="F123" s="182" t="s">
        <v>326</v>
      </c>
      <c r="G123" s="203" t="s">
        <v>229</v>
      </c>
      <c r="H123" s="203" t="s">
        <v>229</v>
      </c>
    </row>
    <row r="124" spans="1:8" x14ac:dyDescent="0.25">
      <c r="A124" s="186" t="s">
        <v>337</v>
      </c>
      <c r="B124" s="184">
        <v>6070</v>
      </c>
      <c r="C124" s="217" t="s">
        <v>229</v>
      </c>
      <c r="D124" s="217" t="s">
        <v>229</v>
      </c>
      <c r="E124" s="199" t="s">
        <v>319</v>
      </c>
      <c r="F124" s="182" t="s">
        <v>326</v>
      </c>
      <c r="G124" s="203" t="s">
        <v>229</v>
      </c>
      <c r="H124" s="203" t="s">
        <v>229</v>
      </c>
    </row>
    <row r="125" spans="1:8" x14ac:dyDescent="0.25">
      <c r="A125" s="193" t="s">
        <v>338</v>
      </c>
      <c r="B125" s="184">
        <v>6080</v>
      </c>
      <c r="C125" s="231">
        <v>70669</v>
      </c>
      <c r="D125" s="231">
        <v>69691</v>
      </c>
      <c r="E125" s="199" t="s">
        <v>319</v>
      </c>
      <c r="F125" s="182" t="s">
        <v>326</v>
      </c>
      <c r="G125">
        <v>-978</v>
      </c>
      <c r="H125" s="189">
        <v>98.6</v>
      </c>
    </row>
    <row r="126" spans="1:8" x14ac:dyDescent="0.25">
      <c r="A126" s="429" t="s">
        <v>339</v>
      </c>
      <c r="B126" s="429"/>
      <c r="C126" s="429"/>
      <c r="D126" s="429"/>
      <c r="E126" s="429"/>
      <c r="F126" s="429"/>
      <c r="G126" s="429"/>
      <c r="H126" s="429"/>
    </row>
    <row r="127" spans="1:8" ht="25.5" x14ac:dyDescent="0.25">
      <c r="A127" s="193" t="s">
        <v>340</v>
      </c>
      <c r="B127" s="184">
        <v>7000</v>
      </c>
      <c r="C127" s="203" t="s">
        <v>229</v>
      </c>
      <c r="D127" s="203" t="s">
        <v>229</v>
      </c>
      <c r="E127" s="203" t="s">
        <v>229</v>
      </c>
      <c r="F127" s="203" t="s">
        <v>229</v>
      </c>
      <c r="G127" s="203" t="s">
        <v>229</v>
      </c>
      <c r="H127" s="203" t="s">
        <v>229</v>
      </c>
    </row>
    <row r="128" spans="1:8" x14ac:dyDescent="0.25">
      <c r="A128" s="186" t="s">
        <v>341</v>
      </c>
      <c r="B128" s="184">
        <v>7001</v>
      </c>
      <c r="C128" s="217" t="s">
        <v>229</v>
      </c>
      <c r="D128" s="217" t="s">
        <v>229</v>
      </c>
      <c r="E128" s="199" t="s">
        <v>229</v>
      </c>
      <c r="F128" s="199" t="s">
        <v>229</v>
      </c>
      <c r="G128" s="203" t="s">
        <v>229</v>
      </c>
      <c r="H128" s="203" t="s">
        <v>229</v>
      </c>
    </row>
    <row r="129" spans="1:8" x14ac:dyDescent="0.25">
      <c r="A129" s="186" t="s">
        <v>342</v>
      </c>
      <c r="B129" s="184">
        <v>7002</v>
      </c>
      <c r="C129" s="217" t="s">
        <v>229</v>
      </c>
      <c r="D129" s="217" t="s">
        <v>229</v>
      </c>
      <c r="E129" s="199" t="s">
        <v>229</v>
      </c>
      <c r="F129" s="199" t="s">
        <v>229</v>
      </c>
      <c r="G129" s="203" t="s">
        <v>229</v>
      </c>
      <c r="H129" s="203" t="s">
        <v>229</v>
      </c>
    </row>
    <row r="130" spans="1:8" x14ac:dyDescent="0.25">
      <c r="A130" s="186" t="s">
        <v>343</v>
      </c>
      <c r="B130" s="184">
        <v>7003</v>
      </c>
      <c r="C130" s="217" t="s">
        <v>229</v>
      </c>
      <c r="D130" s="217" t="s">
        <v>229</v>
      </c>
      <c r="E130" s="199" t="s">
        <v>229</v>
      </c>
      <c r="F130" s="199" t="s">
        <v>229</v>
      </c>
      <c r="G130" s="203" t="s">
        <v>229</v>
      </c>
      <c r="H130" s="203" t="s">
        <v>229</v>
      </c>
    </row>
    <row r="131" spans="1:8" ht="25.5" x14ac:dyDescent="0.25">
      <c r="A131" s="193" t="s">
        <v>344</v>
      </c>
      <c r="B131" s="184">
        <v>7010</v>
      </c>
      <c r="C131" s="189">
        <v>57.1</v>
      </c>
      <c r="D131" s="189">
        <v>277</v>
      </c>
      <c r="E131" s="203" t="s">
        <v>229</v>
      </c>
      <c r="F131" s="189">
        <v>182.2</v>
      </c>
      <c r="G131" s="189">
        <v>182.2</v>
      </c>
      <c r="H131" s="203" t="s">
        <v>229</v>
      </c>
    </row>
    <row r="132" spans="1:8" x14ac:dyDescent="0.25">
      <c r="A132" s="186" t="s">
        <v>341</v>
      </c>
      <c r="B132" s="184">
        <v>7011</v>
      </c>
      <c r="C132" s="217" t="s">
        <v>229</v>
      </c>
      <c r="D132" s="217" t="s">
        <v>229</v>
      </c>
      <c r="E132" s="199" t="s">
        <v>229</v>
      </c>
      <c r="F132" s="199" t="s">
        <v>229</v>
      </c>
      <c r="G132" s="203" t="s">
        <v>229</v>
      </c>
      <c r="H132" s="203" t="s">
        <v>229</v>
      </c>
    </row>
    <row r="133" spans="1:8" x14ac:dyDescent="0.25">
      <c r="A133" s="186" t="s">
        <v>342</v>
      </c>
      <c r="B133" s="184">
        <v>7012</v>
      </c>
      <c r="C133" s="228">
        <v>57.1</v>
      </c>
      <c r="D133" s="228">
        <v>277</v>
      </c>
      <c r="E133" s="199" t="s">
        <v>229</v>
      </c>
      <c r="F133" s="204">
        <v>182.2</v>
      </c>
      <c r="G133" s="189">
        <v>182.2</v>
      </c>
      <c r="H133" s="203" t="s">
        <v>229</v>
      </c>
    </row>
    <row r="134" spans="1:8" x14ac:dyDescent="0.25">
      <c r="A134" s="186" t="s">
        <v>343</v>
      </c>
      <c r="B134" s="184">
        <v>7013</v>
      </c>
      <c r="C134" s="217" t="s">
        <v>229</v>
      </c>
      <c r="D134" s="217" t="s">
        <v>229</v>
      </c>
      <c r="E134" s="199" t="s">
        <v>229</v>
      </c>
      <c r="F134" s="199" t="s">
        <v>229</v>
      </c>
      <c r="G134" s="203" t="s">
        <v>229</v>
      </c>
      <c r="H134" s="203" t="s">
        <v>229</v>
      </c>
    </row>
    <row r="135" spans="1:8" x14ac:dyDescent="0.25">
      <c r="A135" s="429" t="s">
        <v>345</v>
      </c>
      <c r="B135" s="429"/>
      <c r="C135" s="429"/>
      <c r="D135" s="429"/>
      <c r="E135" s="429"/>
      <c r="F135" s="429"/>
      <c r="G135" s="429"/>
      <c r="H135" s="429"/>
    </row>
    <row r="136" spans="1:8" ht="63.75" x14ac:dyDescent="0.25">
      <c r="A136" s="193" t="s">
        <v>346</v>
      </c>
      <c r="B136" s="184">
        <v>8000</v>
      </c>
      <c r="C136" s="189">
        <v>104</v>
      </c>
      <c r="D136" s="182" t="s">
        <v>326</v>
      </c>
      <c r="E136" s="353">
        <f>E137+E138+E139</f>
        <v>122</v>
      </c>
      <c r="F136" s="189">
        <v>110</v>
      </c>
      <c r="G136" s="189">
        <f>F136-E136</f>
        <v>-12</v>
      </c>
      <c r="H136" s="189">
        <f>F136/E136*100</f>
        <v>90.163934426229503</v>
      </c>
    </row>
    <row r="137" spans="1:8" x14ac:dyDescent="0.25">
      <c r="A137" s="186" t="s">
        <v>347</v>
      </c>
      <c r="B137" s="184">
        <v>8001</v>
      </c>
      <c r="C137" s="228">
        <v>1</v>
      </c>
      <c r="D137" s="182" t="s">
        <v>326</v>
      </c>
      <c r="E137" s="353">
        <v>1</v>
      </c>
      <c r="F137" s="204">
        <v>1</v>
      </c>
      <c r="G137" s="189">
        <f t="shared" ref="G137:G144" si="11">F137-E137</f>
        <v>0</v>
      </c>
      <c r="H137" s="189">
        <f t="shared" ref="H137:H144" si="12">F137/E137*100</f>
        <v>100</v>
      </c>
    </row>
    <row r="138" spans="1:8" ht="25.5" x14ac:dyDescent="0.25">
      <c r="A138" s="186" t="s">
        <v>348</v>
      </c>
      <c r="B138" s="184">
        <v>8002</v>
      </c>
      <c r="C138" s="228">
        <v>18</v>
      </c>
      <c r="D138" s="182" t="s">
        <v>326</v>
      </c>
      <c r="E138" s="353">
        <v>21</v>
      </c>
      <c r="F138" s="204">
        <v>20</v>
      </c>
      <c r="G138" s="189">
        <f t="shared" si="11"/>
        <v>-1</v>
      </c>
      <c r="H138" s="189">
        <f t="shared" si="12"/>
        <v>95.238095238095227</v>
      </c>
    </row>
    <row r="139" spans="1:8" x14ac:dyDescent="0.25">
      <c r="A139" s="186" t="s">
        <v>349</v>
      </c>
      <c r="B139" s="184">
        <v>8003</v>
      </c>
      <c r="C139" s="228">
        <v>85</v>
      </c>
      <c r="D139" s="182" t="s">
        <v>326</v>
      </c>
      <c r="E139" s="353">
        <v>100</v>
      </c>
      <c r="F139" s="204">
        <v>89</v>
      </c>
      <c r="G139" s="189">
        <f t="shared" si="11"/>
        <v>-11</v>
      </c>
      <c r="H139" s="189">
        <f t="shared" si="12"/>
        <v>89</v>
      </c>
    </row>
    <row r="140" spans="1:8" x14ac:dyDescent="0.25">
      <c r="A140" s="193" t="s">
        <v>18</v>
      </c>
      <c r="B140" s="184">
        <v>8010</v>
      </c>
      <c r="C140" s="194">
        <v>3598</v>
      </c>
      <c r="D140" s="182" t="s">
        <v>326</v>
      </c>
      <c r="E140" s="354">
        <v>1491.1</v>
      </c>
      <c r="F140" s="194">
        <v>1376</v>
      </c>
      <c r="G140" s="189">
        <f t="shared" si="11"/>
        <v>-115.09999999999991</v>
      </c>
      <c r="H140" s="189">
        <f t="shared" si="12"/>
        <v>92.280866474414864</v>
      </c>
    </row>
    <row r="141" spans="1:8" ht="38.25" x14ac:dyDescent="0.25">
      <c r="A141" s="193" t="s">
        <v>350</v>
      </c>
      <c r="B141" s="184">
        <v>8020</v>
      </c>
      <c r="C141" s="231">
        <v>3844.2</v>
      </c>
      <c r="D141" s="182" t="s">
        <v>326</v>
      </c>
      <c r="E141" s="354">
        <v>4074.0437158469945</v>
      </c>
      <c r="F141" s="187">
        <v>4169.7</v>
      </c>
      <c r="G141" s="189">
        <f t="shared" si="11"/>
        <v>95.656284153005345</v>
      </c>
      <c r="H141" s="189">
        <f t="shared" si="12"/>
        <v>102.34794447052511</v>
      </c>
    </row>
    <row r="142" spans="1:8" x14ac:dyDescent="0.25">
      <c r="A142" s="186" t="s">
        <v>347</v>
      </c>
      <c r="B142" s="184">
        <v>8021</v>
      </c>
      <c r="C142" s="231">
        <v>8066.6</v>
      </c>
      <c r="D142" s="182" t="s">
        <v>326</v>
      </c>
      <c r="E142" s="354">
        <v>14566.666666666668</v>
      </c>
      <c r="F142" s="187">
        <v>12166.7</v>
      </c>
      <c r="G142" s="189">
        <f t="shared" si="11"/>
        <v>-2399.9666666666672</v>
      </c>
      <c r="H142" s="189">
        <f t="shared" si="12"/>
        <v>83.524256292906173</v>
      </c>
    </row>
    <row r="143" spans="1:8" ht="25.5" x14ac:dyDescent="0.25">
      <c r="A143" s="186" t="s">
        <v>348</v>
      </c>
      <c r="B143" s="184">
        <v>8022</v>
      </c>
      <c r="C143" s="231">
        <v>6391.3</v>
      </c>
      <c r="D143" s="182" t="s">
        <v>326</v>
      </c>
      <c r="E143" s="354">
        <v>6806.3492063492058</v>
      </c>
      <c r="F143" s="187">
        <v>7315</v>
      </c>
      <c r="G143" s="189">
        <f t="shared" si="11"/>
        <v>508.65079365079418</v>
      </c>
      <c r="H143" s="189">
        <f t="shared" si="12"/>
        <v>107.47318097014926</v>
      </c>
    </row>
    <row r="144" spans="1:8" x14ac:dyDescent="0.25">
      <c r="A144" s="186" t="s">
        <v>349</v>
      </c>
      <c r="B144" s="184">
        <v>8023</v>
      </c>
      <c r="C144" s="231">
        <v>2881.9</v>
      </c>
      <c r="D144" s="182" t="s">
        <v>326</v>
      </c>
      <c r="E144" s="354">
        <v>3395.3333333333339</v>
      </c>
      <c r="F144" s="187">
        <v>3373</v>
      </c>
      <c r="G144" s="189">
        <f t="shared" si="11"/>
        <v>-22.33333333333394</v>
      </c>
      <c r="H144" s="189">
        <f t="shared" si="12"/>
        <v>99.342234439426647</v>
      </c>
    </row>
    <row r="145" spans="1:8" x14ac:dyDescent="0.25">
      <c r="A145" s="181"/>
      <c r="B145" s="181"/>
      <c r="C145" s="181"/>
      <c r="D145" s="181"/>
      <c r="E145" s="181"/>
      <c r="F145" s="181"/>
      <c r="G145" s="181"/>
      <c r="H145" s="181"/>
    </row>
    <row r="146" spans="1:8" x14ac:dyDescent="0.25">
      <c r="A146" s="232" t="s">
        <v>218</v>
      </c>
      <c r="B146" s="181"/>
      <c r="C146" s="181"/>
      <c r="D146" s="181"/>
      <c r="E146" s="181"/>
      <c r="F146" s="181"/>
      <c r="G146" s="181"/>
      <c r="H146" s="181"/>
    </row>
    <row r="147" spans="1:8" x14ac:dyDescent="0.25">
      <c r="A147" s="233" t="s">
        <v>219</v>
      </c>
      <c r="B147" s="181"/>
      <c r="C147" s="430"/>
      <c r="D147" s="430"/>
      <c r="E147" s="181"/>
      <c r="F147" s="431" t="s">
        <v>220</v>
      </c>
      <c r="G147" s="431"/>
      <c r="H147" s="431"/>
    </row>
    <row r="148" spans="1:8" x14ac:dyDescent="0.25">
      <c r="A148" s="234" t="s">
        <v>221</v>
      </c>
      <c r="B148" s="181"/>
      <c r="C148" s="428" t="s">
        <v>222</v>
      </c>
      <c r="D148" s="428"/>
      <c r="E148" s="181"/>
      <c r="F148" s="428" t="s">
        <v>223</v>
      </c>
      <c r="G148" s="428"/>
      <c r="H148" s="428"/>
    </row>
    <row r="149" spans="1:8" x14ac:dyDescent="0.25">
      <c r="A149" s="181"/>
      <c r="B149" s="181"/>
      <c r="C149" s="181"/>
      <c r="D149" s="181"/>
      <c r="E149" s="181"/>
      <c r="F149" s="181"/>
      <c r="G149" s="181"/>
      <c r="H149" s="181"/>
    </row>
    <row r="150" spans="1:8" x14ac:dyDescent="0.25">
      <c r="A150" s="181"/>
      <c r="B150" s="181"/>
      <c r="C150" s="181"/>
      <c r="D150" s="181"/>
      <c r="E150" s="181"/>
      <c r="F150" s="181"/>
      <c r="G150" s="181"/>
      <c r="H150" s="181"/>
    </row>
    <row r="151" spans="1:8" x14ac:dyDescent="0.25">
      <c r="A151" s="181"/>
      <c r="B151" s="181"/>
      <c r="C151" s="181"/>
      <c r="D151" s="181"/>
      <c r="E151" s="181"/>
      <c r="F151" s="181"/>
      <c r="G151" s="181"/>
      <c r="H151" s="181"/>
    </row>
    <row r="152" spans="1:8" x14ac:dyDescent="0.25">
      <c r="A152" s="181"/>
      <c r="B152" s="181"/>
      <c r="C152" s="181"/>
      <c r="D152" s="181"/>
      <c r="E152" s="181"/>
      <c r="F152" s="181"/>
      <c r="G152" s="181"/>
      <c r="H152" s="181"/>
    </row>
    <row r="153" spans="1:8" x14ac:dyDescent="0.25">
      <c r="A153" s="181"/>
      <c r="B153" s="181"/>
      <c r="C153" s="181"/>
      <c r="D153" s="181"/>
      <c r="E153" s="181"/>
      <c r="F153" s="181"/>
      <c r="G153" s="181"/>
      <c r="H153" s="181"/>
    </row>
    <row r="154" spans="1:8" x14ac:dyDescent="0.25">
      <c r="A154" s="181"/>
      <c r="B154" s="181"/>
      <c r="C154" s="181"/>
      <c r="D154" s="181"/>
      <c r="E154" s="181"/>
      <c r="F154" s="181"/>
      <c r="G154" s="181"/>
      <c r="H154" s="181"/>
    </row>
    <row r="155" spans="1:8" x14ac:dyDescent="0.25">
      <c r="A155" s="181"/>
      <c r="B155" s="181"/>
      <c r="C155" s="181"/>
      <c r="D155" s="181"/>
      <c r="E155" s="181"/>
      <c r="F155" s="181"/>
      <c r="G155" s="181"/>
      <c r="H155" s="181"/>
    </row>
    <row r="156" spans="1:8" x14ac:dyDescent="0.25">
      <c r="A156" s="181"/>
      <c r="B156" s="181"/>
      <c r="C156" s="181"/>
      <c r="D156" s="181"/>
      <c r="E156" s="181"/>
      <c r="F156" s="181"/>
      <c r="G156" s="181"/>
      <c r="H156" s="181"/>
    </row>
    <row r="157" spans="1:8" x14ac:dyDescent="0.25">
      <c r="A157" s="181"/>
      <c r="B157" s="181"/>
      <c r="C157" s="181"/>
      <c r="D157" s="181"/>
      <c r="E157" s="181"/>
      <c r="F157" s="181"/>
      <c r="G157" s="181"/>
      <c r="H157" s="181"/>
    </row>
    <row r="158" spans="1:8" x14ac:dyDescent="0.25">
      <c r="A158" s="181"/>
      <c r="B158" s="181"/>
      <c r="C158" s="181"/>
      <c r="D158" s="181"/>
      <c r="E158" s="181"/>
      <c r="F158" s="181"/>
      <c r="G158" s="181"/>
      <c r="H158" s="181"/>
    </row>
    <row r="159" spans="1:8" x14ac:dyDescent="0.25">
      <c r="A159" s="181"/>
      <c r="B159" s="181"/>
      <c r="C159" s="181"/>
      <c r="D159" s="181"/>
      <c r="E159" s="181"/>
      <c r="F159" s="181"/>
      <c r="G159" s="181"/>
      <c r="H159" s="181"/>
    </row>
    <row r="160" spans="1:8" x14ac:dyDescent="0.25">
      <c r="A160" s="181"/>
      <c r="B160" s="181"/>
      <c r="C160" s="181"/>
      <c r="D160" s="181"/>
      <c r="E160" s="181"/>
      <c r="F160" s="181"/>
      <c r="G160" s="181"/>
      <c r="H160" s="181"/>
    </row>
    <row r="161" spans="1:8" x14ac:dyDescent="0.25">
      <c r="A161" s="181"/>
      <c r="B161" s="181"/>
      <c r="C161" s="181"/>
      <c r="D161" s="181"/>
      <c r="E161" s="181"/>
      <c r="F161" s="181"/>
      <c r="G161" s="181"/>
      <c r="H161" s="181"/>
    </row>
    <row r="162" spans="1:8" x14ac:dyDescent="0.25">
      <c r="A162" s="181"/>
      <c r="B162" s="181"/>
      <c r="C162" s="181"/>
      <c r="D162" s="181"/>
      <c r="E162" s="181"/>
      <c r="F162" s="181"/>
      <c r="G162" s="181"/>
      <c r="H162" s="181"/>
    </row>
    <row r="163" spans="1:8" x14ac:dyDescent="0.25">
      <c r="A163" s="181"/>
      <c r="B163" s="181"/>
      <c r="C163" s="181"/>
      <c r="D163" s="181"/>
      <c r="E163" s="181"/>
      <c r="F163" s="181"/>
      <c r="G163" s="181"/>
      <c r="H163" s="181"/>
    </row>
    <row r="164" spans="1:8" x14ac:dyDescent="0.25">
      <c r="A164" s="181"/>
      <c r="B164" s="181"/>
      <c r="C164" s="181"/>
      <c r="D164" s="181"/>
      <c r="E164" s="181"/>
      <c r="F164" s="181"/>
      <c r="G164" s="181"/>
      <c r="H164" s="181"/>
    </row>
    <row r="165" spans="1:8" x14ac:dyDescent="0.25">
      <c r="A165" s="181"/>
      <c r="B165" s="181"/>
      <c r="C165" s="181"/>
      <c r="D165" s="181"/>
      <c r="E165" s="181"/>
      <c r="F165" s="181"/>
      <c r="G165" s="181"/>
      <c r="H165" s="181"/>
    </row>
    <row r="166" spans="1:8" x14ac:dyDescent="0.25">
      <c r="A166" s="181"/>
      <c r="B166" s="181"/>
      <c r="C166" s="181"/>
      <c r="D166" s="181"/>
      <c r="E166" s="181"/>
      <c r="F166" s="181"/>
      <c r="G166" s="181"/>
      <c r="H166" s="181"/>
    </row>
  </sheetData>
  <autoFilter ref="A9:H144"/>
  <mergeCells count="24">
    <mergeCell ref="A85:H85"/>
    <mergeCell ref="A1:H1"/>
    <mergeCell ref="A2:H2"/>
    <mergeCell ref="A3:H3"/>
    <mergeCell ref="A4:H4"/>
    <mergeCell ref="A5:H5"/>
    <mergeCell ref="A7:A8"/>
    <mergeCell ref="B7:B8"/>
    <mergeCell ref="C7:D7"/>
    <mergeCell ref="E7:H7"/>
    <mergeCell ref="A10:H10"/>
    <mergeCell ref="A49:H49"/>
    <mergeCell ref="A58:H58"/>
    <mergeCell ref="A59:H59"/>
    <mergeCell ref="A71:H71"/>
    <mergeCell ref="C148:D148"/>
    <mergeCell ref="F148:H148"/>
    <mergeCell ref="A93:H93"/>
    <mergeCell ref="A106:H106"/>
    <mergeCell ref="A112:H112"/>
    <mergeCell ref="A126:H126"/>
    <mergeCell ref="A135:H135"/>
    <mergeCell ref="C147:D147"/>
    <mergeCell ref="F147:H1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tabSelected="1" topLeftCell="A58" workbookViewId="0">
      <selection activeCell="D64" sqref="D64"/>
    </sheetView>
  </sheetViews>
  <sheetFormatPr defaultRowHeight="15" x14ac:dyDescent="0.25"/>
  <cols>
    <col min="1" max="1" width="25.28515625" customWidth="1"/>
    <col min="9" max="9" width="34.28515625" customWidth="1"/>
  </cols>
  <sheetData>
    <row r="1" spans="1:9" x14ac:dyDescent="0.25">
      <c r="A1" s="444" t="s">
        <v>0</v>
      </c>
      <c r="B1" s="444"/>
      <c r="C1" s="444"/>
      <c r="D1" s="444"/>
      <c r="E1" s="444"/>
      <c r="F1" s="444"/>
      <c r="G1" s="444"/>
      <c r="H1" s="444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6.25" customHeight="1" x14ac:dyDescent="0.25">
      <c r="A3" s="443" t="s">
        <v>1</v>
      </c>
      <c r="B3" s="443" t="s">
        <v>224</v>
      </c>
      <c r="C3" s="443" t="s">
        <v>3</v>
      </c>
      <c r="D3" s="443"/>
      <c r="E3" s="443" t="s">
        <v>4</v>
      </c>
      <c r="F3" s="443"/>
      <c r="G3" s="443"/>
      <c r="H3" s="443"/>
      <c r="I3" s="443" t="s">
        <v>5</v>
      </c>
    </row>
    <row r="4" spans="1:9" ht="25.5" x14ac:dyDescent="0.25">
      <c r="A4" s="443"/>
      <c r="B4" s="443"/>
      <c r="C4" s="2" t="s">
        <v>6</v>
      </c>
      <c r="D4" s="2" t="s">
        <v>7</v>
      </c>
      <c r="E4" s="2" t="s">
        <v>8</v>
      </c>
      <c r="F4" s="2" t="s">
        <v>9</v>
      </c>
      <c r="G4" s="2" t="s">
        <v>225</v>
      </c>
      <c r="H4" s="2" t="s">
        <v>10</v>
      </c>
      <c r="I4" s="443"/>
    </row>
    <row r="5" spans="1: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9" x14ac:dyDescent="0.25">
      <c r="A6" s="439" t="s">
        <v>11</v>
      </c>
      <c r="B6" s="439"/>
      <c r="C6" s="439"/>
      <c r="D6" s="439"/>
      <c r="E6" s="439"/>
      <c r="F6" s="439"/>
      <c r="G6" s="439"/>
      <c r="H6" s="439"/>
      <c r="I6" s="439"/>
    </row>
    <row r="7" spans="1:9" ht="39" x14ac:dyDescent="0.25">
      <c r="A7" s="5" t="s">
        <v>12</v>
      </c>
      <c r="B7" s="6">
        <v>1000</v>
      </c>
      <c r="C7" s="174">
        <v>9033</v>
      </c>
      <c r="D7" s="174">
        <v>7096</v>
      </c>
      <c r="E7" s="414">
        <v>5099.5</v>
      </c>
      <c r="F7" s="174">
        <v>3586</v>
      </c>
      <c r="G7" s="415">
        <f>F7-E7</f>
        <v>-1513.5</v>
      </c>
      <c r="H7" s="11">
        <f>F7/E7*100</f>
        <v>70.320619668594958</v>
      </c>
      <c r="I7" s="4"/>
    </row>
    <row r="8" spans="1:9" ht="39" x14ac:dyDescent="0.25">
      <c r="A8" s="5" t="s">
        <v>13</v>
      </c>
      <c r="B8" s="6">
        <v>1010</v>
      </c>
      <c r="C8" s="416">
        <v>-7200</v>
      </c>
      <c r="D8" s="417">
        <f>D9+D10+D11+D12+D13+D14+D15+D16</f>
        <v>-5632</v>
      </c>
      <c r="E8" s="417">
        <f t="shared" ref="E8:F8" si="0">E9+E10+E11+E12+E13+E14+E15+E16</f>
        <v>-3619.8</v>
      </c>
      <c r="F8" s="417">
        <f t="shared" si="0"/>
        <v>-2313</v>
      </c>
      <c r="G8" s="415">
        <f t="shared" ref="G8:G71" si="1">F8-E8</f>
        <v>1306.8000000000002</v>
      </c>
      <c r="H8" s="11">
        <f t="shared" ref="H8:H71" si="2">F8/E8*100</f>
        <v>63.898557931377418</v>
      </c>
      <c r="I8" s="4"/>
    </row>
    <row r="9" spans="1:9" ht="26.25" x14ac:dyDescent="0.25">
      <c r="A9" s="5" t="s">
        <v>14</v>
      </c>
      <c r="B9" s="6">
        <v>1011</v>
      </c>
      <c r="C9" s="7">
        <v>-63</v>
      </c>
      <c r="D9" s="8">
        <v>-135.6</v>
      </c>
      <c r="E9" s="9">
        <v>-66</v>
      </c>
      <c r="F9" s="10">
        <v>-36.5</v>
      </c>
      <c r="G9" s="415">
        <f t="shared" si="1"/>
        <v>29.5</v>
      </c>
      <c r="H9" s="11">
        <f t="shared" si="2"/>
        <v>55.303030303030297</v>
      </c>
      <c r="I9" s="12" t="s">
        <v>15</v>
      </c>
    </row>
    <row r="10" spans="1:9" ht="22.5" x14ac:dyDescent="0.25">
      <c r="A10" s="5" t="s">
        <v>226</v>
      </c>
      <c r="B10" s="6">
        <v>1012</v>
      </c>
      <c r="C10" s="13">
        <v>-1913.7</v>
      </c>
      <c r="D10" s="14">
        <v>-742.5</v>
      </c>
      <c r="E10" s="15">
        <v>-1343.2</v>
      </c>
      <c r="F10" s="16">
        <v>-497.4</v>
      </c>
      <c r="G10" s="415">
        <f t="shared" si="1"/>
        <v>845.80000000000007</v>
      </c>
      <c r="H10" s="11">
        <f t="shared" si="2"/>
        <v>37.030970815961879</v>
      </c>
      <c r="I10" s="12" t="s">
        <v>227</v>
      </c>
    </row>
    <row r="11" spans="1:9" x14ac:dyDescent="0.25">
      <c r="A11" s="5" t="s">
        <v>16</v>
      </c>
      <c r="B11" s="6">
        <v>1013</v>
      </c>
      <c r="C11" s="17">
        <v>-79.8</v>
      </c>
      <c r="D11" s="18">
        <v>-72.099999999999994</v>
      </c>
      <c r="E11" s="19">
        <v>-39</v>
      </c>
      <c r="F11" s="20">
        <v>-44.1</v>
      </c>
      <c r="G11" s="415">
        <f t="shared" si="1"/>
        <v>-5.1000000000000014</v>
      </c>
      <c r="H11" s="11">
        <f t="shared" si="2"/>
        <v>113.07692307692308</v>
      </c>
      <c r="I11" s="12" t="s">
        <v>17</v>
      </c>
    </row>
    <row r="12" spans="1:9" x14ac:dyDescent="0.25">
      <c r="A12" s="5" t="s">
        <v>18</v>
      </c>
      <c r="B12" s="6">
        <v>1014</v>
      </c>
      <c r="C12" s="21">
        <v>-2490</v>
      </c>
      <c r="D12" s="22">
        <v>-2407.6</v>
      </c>
      <c r="E12" s="23">
        <v>-1018.6</v>
      </c>
      <c r="F12" s="24">
        <v>-900.6</v>
      </c>
      <c r="G12" s="415">
        <f t="shared" si="1"/>
        <v>118</v>
      </c>
      <c r="H12" s="11">
        <f t="shared" si="2"/>
        <v>88.415472216768109</v>
      </c>
      <c r="I12" s="12" t="s">
        <v>19</v>
      </c>
    </row>
    <row r="13" spans="1:9" ht="26.25" x14ac:dyDescent="0.25">
      <c r="A13" s="5" t="s">
        <v>20</v>
      </c>
      <c r="B13" s="6">
        <v>1015</v>
      </c>
      <c r="C13" s="25">
        <v>-907.8</v>
      </c>
      <c r="D13" s="26">
        <v>-529.70000000000005</v>
      </c>
      <c r="E13" s="27">
        <v>-366.7</v>
      </c>
      <c r="F13" s="28">
        <v>-199.4</v>
      </c>
      <c r="G13" s="415">
        <f t="shared" si="1"/>
        <v>167.29999999999998</v>
      </c>
      <c r="H13" s="11">
        <f t="shared" si="2"/>
        <v>54.376874829560947</v>
      </c>
      <c r="I13" s="12" t="s">
        <v>21</v>
      </c>
    </row>
    <row r="14" spans="1:9" ht="77.25" x14ac:dyDescent="0.25">
      <c r="A14" s="5" t="s">
        <v>22</v>
      </c>
      <c r="B14" s="6">
        <v>1016</v>
      </c>
      <c r="C14" s="29">
        <v>-527.9</v>
      </c>
      <c r="D14" s="30">
        <v>-279.5</v>
      </c>
      <c r="E14" s="31">
        <v>-241.8</v>
      </c>
      <c r="F14" s="32">
        <v>-14.2</v>
      </c>
      <c r="G14" s="415">
        <f t="shared" si="1"/>
        <v>227.60000000000002</v>
      </c>
      <c r="H14" s="11">
        <f t="shared" si="2"/>
        <v>5.8726220016542587</v>
      </c>
      <c r="I14" s="12" t="s">
        <v>228</v>
      </c>
    </row>
    <row r="15" spans="1:9" ht="39" x14ac:dyDescent="0.25">
      <c r="A15" s="5" t="s">
        <v>23</v>
      </c>
      <c r="B15" s="6">
        <v>1017</v>
      </c>
      <c r="C15" s="33">
        <v>-1056.7</v>
      </c>
      <c r="D15" s="34">
        <v>-881.1</v>
      </c>
      <c r="E15" s="35">
        <v>-340</v>
      </c>
      <c r="F15" s="36">
        <v>-303.2</v>
      </c>
      <c r="G15" s="415">
        <f t="shared" si="1"/>
        <v>36.800000000000011</v>
      </c>
      <c r="H15" s="11">
        <f t="shared" si="2"/>
        <v>89.17647058823529</v>
      </c>
      <c r="I15" s="12" t="s">
        <v>24</v>
      </c>
    </row>
    <row r="16" spans="1:9" x14ac:dyDescent="0.25">
      <c r="A16" s="5" t="s">
        <v>25</v>
      </c>
      <c r="B16" s="6">
        <v>1018</v>
      </c>
      <c r="C16" s="37">
        <v>-161.1</v>
      </c>
      <c r="D16" s="38">
        <f>D17+D18+D19+D20+D21+D22++D23+D24+D25+D26+D27+D28+D29+D30+D31+D32+D33+D34+D35+D36+D37+D38+D39</f>
        <v>-583.9</v>
      </c>
      <c r="E16" s="38">
        <f t="shared" ref="E16:F16" si="3">E17+E18+E19+E20+E21+E22++E23+E24+E25+E26+E27+E28+E29+E30+E31+E32+E33+E34+E35+E36+E37+E38+E39</f>
        <v>-204.5</v>
      </c>
      <c r="F16" s="38">
        <f t="shared" si="3"/>
        <v>-317.60000000000002</v>
      </c>
      <c r="G16" s="415">
        <f t="shared" si="1"/>
        <v>-113.10000000000002</v>
      </c>
      <c r="H16" s="11">
        <f t="shared" si="2"/>
        <v>155.30562347188265</v>
      </c>
      <c r="I16" s="12"/>
    </row>
    <row r="17" spans="1:9" ht="22.5" x14ac:dyDescent="0.25">
      <c r="A17" s="39" t="s">
        <v>26</v>
      </c>
      <c r="B17" s="40" t="s">
        <v>27</v>
      </c>
      <c r="C17" s="40" t="s">
        <v>229</v>
      </c>
      <c r="D17" s="41">
        <v>-9.1999999999999993</v>
      </c>
      <c r="E17" s="42">
        <v>-2</v>
      </c>
      <c r="F17" s="43">
        <v>-5.0999999999999996</v>
      </c>
      <c r="G17" s="415">
        <f t="shared" si="1"/>
        <v>-3.0999999999999996</v>
      </c>
      <c r="H17" s="11">
        <f t="shared" si="2"/>
        <v>254.99999999999997</v>
      </c>
      <c r="I17" s="44" t="s">
        <v>28</v>
      </c>
    </row>
    <row r="18" spans="1:9" ht="26.25" x14ac:dyDescent="0.25">
      <c r="A18" s="39" t="s">
        <v>29</v>
      </c>
      <c r="B18" s="40" t="s">
        <v>30</v>
      </c>
      <c r="C18" s="40" t="s">
        <v>229</v>
      </c>
      <c r="D18" s="45">
        <v>-10.4</v>
      </c>
      <c r="E18" s="46">
        <v>-25</v>
      </c>
      <c r="F18" s="47">
        <v>-6.2</v>
      </c>
      <c r="G18" s="415">
        <f t="shared" si="1"/>
        <v>18.8</v>
      </c>
      <c r="H18" s="11">
        <f t="shared" si="2"/>
        <v>24.8</v>
      </c>
      <c r="I18" s="44" t="s">
        <v>31</v>
      </c>
    </row>
    <row r="19" spans="1:9" x14ac:dyDescent="0.25">
      <c r="A19" s="39" t="s">
        <v>32</v>
      </c>
      <c r="B19" s="40" t="s">
        <v>33</v>
      </c>
      <c r="C19" s="49">
        <v>-32.799999999999997</v>
      </c>
      <c r="D19" s="50">
        <v>-16.7</v>
      </c>
      <c r="E19" s="51">
        <v>-29.5</v>
      </c>
      <c r="F19" s="52">
        <v>-10.3</v>
      </c>
      <c r="G19" s="415">
        <f t="shared" si="1"/>
        <v>19.2</v>
      </c>
      <c r="H19" s="11">
        <f t="shared" si="2"/>
        <v>34.915254237288138</v>
      </c>
      <c r="I19" s="44" t="s">
        <v>34</v>
      </c>
    </row>
    <row r="20" spans="1:9" x14ac:dyDescent="0.25">
      <c r="A20" s="39" t="s">
        <v>35</v>
      </c>
      <c r="B20" s="40" t="s">
        <v>36</v>
      </c>
      <c r="C20" s="40" t="s">
        <v>229</v>
      </c>
      <c r="D20" s="53">
        <v>-3.8</v>
      </c>
      <c r="E20" s="54">
        <v>-8</v>
      </c>
      <c r="F20" s="40">
        <v>-0.2</v>
      </c>
      <c r="G20" s="415">
        <f t="shared" si="1"/>
        <v>7.8</v>
      </c>
      <c r="H20" s="11">
        <f t="shared" si="2"/>
        <v>2.5</v>
      </c>
      <c r="I20" s="44" t="s">
        <v>230</v>
      </c>
    </row>
    <row r="21" spans="1:9" ht="22.5" x14ac:dyDescent="0.25">
      <c r="A21" s="39" t="s">
        <v>37</v>
      </c>
      <c r="B21" s="40" t="s">
        <v>38</v>
      </c>
      <c r="C21" s="40" t="s">
        <v>229</v>
      </c>
      <c r="D21" s="55">
        <v>-80</v>
      </c>
      <c r="E21" s="56">
        <v>-15</v>
      </c>
      <c r="F21" s="57">
        <v>-40</v>
      </c>
      <c r="G21" s="415">
        <f t="shared" si="1"/>
        <v>-25</v>
      </c>
      <c r="H21" s="11">
        <f t="shared" si="2"/>
        <v>266.66666666666663</v>
      </c>
      <c r="I21" s="44" t="s">
        <v>39</v>
      </c>
    </row>
    <row r="22" spans="1:9" ht="39" x14ac:dyDescent="0.25">
      <c r="A22" s="39" t="s">
        <v>40</v>
      </c>
      <c r="B22" s="40" t="s">
        <v>41</v>
      </c>
      <c r="C22" s="40" t="s">
        <v>229</v>
      </c>
      <c r="D22" s="58">
        <v>-2.7</v>
      </c>
      <c r="E22" s="59">
        <v>-3</v>
      </c>
      <c r="F22" s="60">
        <v>-0.7</v>
      </c>
      <c r="G22" s="415">
        <f t="shared" si="1"/>
        <v>2.2999999999999998</v>
      </c>
      <c r="H22" s="11">
        <f t="shared" si="2"/>
        <v>23.333333333333332</v>
      </c>
      <c r="I22" s="44" t="s">
        <v>42</v>
      </c>
    </row>
    <row r="23" spans="1:9" x14ac:dyDescent="0.25">
      <c r="A23" s="39" t="s">
        <v>43</v>
      </c>
      <c r="B23" s="40" t="s">
        <v>44</v>
      </c>
      <c r="C23" s="61">
        <v>-6.3</v>
      </c>
      <c r="D23" s="62">
        <v>-7.6</v>
      </c>
      <c r="E23" s="63">
        <v>-3.5</v>
      </c>
      <c r="F23" s="64">
        <v>-4.4000000000000004</v>
      </c>
      <c r="G23" s="415">
        <f t="shared" si="1"/>
        <v>-0.90000000000000036</v>
      </c>
      <c r="H23" s="11">
        <f t="shared" si="2"/>
        <v>125.71428571428574</v>
      </c>
      <c r="I23" s="44" t="s">
        <v>45</v>
      </c>
    </row>
    <row r="24" spans="1:9" ht="26.25" x14ac:dyDescent="0.25">
      <c r="A24" s="39" t="s">
        <v>46</v>
      </c>
      <c r="B24" s="40" t="s">
        <v>47</v>
      </c>
      <c r="C24" s="65">
        <v>-94</v>
      </c>
      <c r="D24" s="66">
        <v>-21.3</v>
      </c>
      <c r="E24" s="67">
        <v>-18.5</v>
      </c>
      <c r="F24" s="68">
        <v>-10.199999999999999</v>
      </c>
      <c r="G24" s="415">
        <f t="shared" si="1"/>
        <v>8.3000000000000007</v>
      </c>
      <c r="H24" s="11">
        <f t="shared" si="2"/>
        <v>55.13513513513513</v>
      </c>
      <c r="I24" s="44" t="s">
        <v>231</v>
      </c>
    </row>
    <row r="25" spans="1:9" ht="26.25" x14ac:dyDescent="0.25">
      <c r="A25" s="39" t="s">
        <v>48</v>
      </c>
      <c r="B25" s="40" t="s">
        <v>49</v>
      </c>
      <c r="C25" s="40" t="s">
        <v>229</v>
      </c>
      <c r="D25" s="69">
        <v>-2.5</v>
      </c>
      <c r="E25" s="46">
        <v>-75</v>
      </c>
      <c r="F25" s="40" t="s">
        <v>229</v>
      </c>
      <c r="G25" s="415">
        <f t="shared" si="1"/>
        <v>75</v>
      </c>
      <c r="H25" s="11">
        <f t="shared" si="2"/>
        <v>0</v>
      </c>
      <c r="I25" s="44"/>
    </row>
    <row r="26" spans="1:9" x14ac:dyDescent="0.25">
      <c r="A26" s="39" t="s">
        <v>50</v>
      </c>
      <c r="B26" s="40" t="s">
        <v>51</v>
      </c>
      <c r="C26" s="70">
        <v>-3.7</v>
      </c>
      <c r="D26" s="71">
        <v>-1.2</v>
      </c>
      <c r="E26" s="72"/>
      <c r="F26" s="40">
        <v>0.2</v>
      </c>
      <c r="G26" s="415">
        <f t="shared" si="1"/>
        <v>0.2</v>
      </c>
      <c r="H26" s="11"/>
      <c r="I26" s="44"/>
    </row>
    <row r="27" spans="1:9" ht="39" x14ac:dyDescent="0.25">
      <c r="A27" s="39" t="s">
        <v>52</v>
      </c>
      <c r="B27" s="40" t="s">
        <v>53</v>
      </c>
      <c r="C27" s="73">
        <v>-5.2</v>
      </c>
      <c r="D27" s="74">
        <v>-1.2</v>
      </c>
      <c r="E27" s="46">
        <v>-10</v>
      </c>
      <c r="F27" s="40" t="s">
        <v>229</v>
      </c>
      <c r="G27" s="415">
        <f t="shared" si="1"/>
        <v>10</v>
      </c>
      <c r="H27" s="11">
        <f t="shared" si="2"/>
        <v>0</v>
      </c>
      <c r="I27" s="44"/>
    </row>
    <row r="28" spans="1:9" x14ac:dyDescent="0.25">
      <c r="A28" s="39" t="s">
        <v>54</v>
      </c>
      <c r="B28" s="40" t="s">
        <v>55</v>
      </c>
      <c r="C28" s="40" t="s">
        <v>229</v>
      </c>
      <c r="D28" s="40" t="s">
        <v>229</v>
      </c>
      <c r="E28" s="46">
        <v>-15</v>
      </c>
      <c r="F28" s="40" t="s">
        <v>229</v>
      </c>
      <c r="G28" s="415">
        <f t="shared" si="1"/>
        <v>15</v>
      </c>
      <c r="H28" s="11">
        <f t="shared" si="2"/>
        <v>0</v>
      </c>
      <c r="I28" s="44"/>
    </row>
    <row r="29" spans="1:9" x14ac:dyDescent="0.25">
      <c r="A29" s="39" t="s">
        <v>56</v>
      </c>
      <c r="B29" s="40" t="s">
        <v>57</v>
      </c>
      <c r="C29" s="40" t="s">
        <v>229</v>
      </c>
      <c r="D29" s="75">
        <v>-3.1</v>
      </c>
      <c r="E29" s="42"/>
      <c r="F29" s="76">
        <v>-0.2</v>
      </c>
      <c r="G29" s="415">
        <f t="shared" si="1"/>
        <v>-0.2</v>
      </c>
      <c r="H29" s="11"/>
      <c r="I29" s="44"/>
    </row>
    <row r="30" spans="1:9" ht="26.25" x14ac:dyDescent="0.25">
      <c r="A30" s="39" t="s">
        <v>58</v>
      </c>
      <c r="B30" s="40" t="s">
        <v>59</v>
      </c>
      <c r="C30" s="40" t="s">
        <v>229</v>
      </c>
      <c r="D30" s="77">
        <v>-37.700000000000003</v>
      </c>
      <c r="E30" s="78"/>
      <c r="F30" s="79">
        <v>-8.5</v>
      </c>
      <c r="G30" s="415">
        <f t="shared" si="1"/>
        <v>-8.5</v>
      </c>
      <c r="H30" s="11"/>
      <c r="I30" s="44" t="s">
        <v>60</v>
      </c>
    </row>
    <row r="31" spans="1:9" x14ac:dyDescent="0.25">
      <c r="A31" s="39" t="s">
        <v>61</v>
      </c>
      <c r="B31" s="40" t="s">
        <v>62</v>
      </c>
      <c r="C31" s="40" t="s">
        <v>229</v>
      </c>
      <c r="D31" s="58">
        <v>-2.6</v>
      </c>
      <c r="E31" s="72"/>
      <c r="F31" s="80">
        <v>-0.6</v>
      </c>
      <c r="G31" s="415">
        <f t="shared" si="1"/>
        <v>-0.6</v>
      </c>
      <c r="H31" s="11"/>
      <c r="I31" s="44"/>
    </row>
    <row r="32" spans="1:9" x14ac:dyDescent="0.25">
      <c r="A32" s="39" t="s">
        <v>63</v>
      </c>
      <c r="B32" s="40" t="s">
        <v>64</v>
      </c>
      <c r="C32" s="40" t="s">
        <v>229</v>
      </c>
      <c r="D32" s="81">
        <v>-1.4</v>
      </c>
      <c r="E32" s="82"/>
      <c r="F32" s="40" t="s">
        <v>229</v>
      </c>
      <c r="G32" s="415">
        <f t="shared" si="1"/>
        <v>0</v>
      </c>
      <c r="H32" s="11"/>
      <c r="I32" s="44"/>
    </row>
    <row r="33" spans="1:10" ht="26.25" x14ac:dyDescent="0.25">
      <c r="A33" s="39" t="s">
        <v>65</v>
      </c>
      <c r="B33" s="40" t="s">
        <v>66</v>
      </c>
      <c r="C33" s="40" t="s">
        <v>229</v>
      </c>
      <c r="D33" s="83">
        <v>-299.10000000000002</v>
      </c>
      <c r="E33" s="84"/>
      <c r="F33" s="85">
        <v>-211</v>
      </c>
      <c r="G33" s="415">
        <f t="shared" si="1"/>
        <v>-211</v>
      </c>
      <c r="H33" s="11"/>
      <c r="I33" s="44" t="s">
        <v>232</v>
      </c>
    </row>
    <row r="34" spans="1:10" x14ac:dyDescent="0.25">
      <c r="A34" s="39" t="s">
        <v>67</v>
      </c>
      <c r="B34" s="40" t="s">
        <v>68</v>
      </c>
      <c r="C34" s="40" t="s">
        <v>229</v>
      </c>
      <c r="D34" s="86">
        <v>-25.5</v>
      </c>
      <c r="E34" s="40"/>
      <c r="F34" s="87">
        <v>-9.5</v>
      </c>
      <c r="G34" s="415">
        <f t="shared" si="1"/>
        <v>-9.5</v>
      </c>
      <c r="H34" s="11"/>
      <c r="I34" s="44" t="s">
        <v>69</v>
      </c>
    </row>
    <row r="35" spans="1:10" ht="39" x14ac:dyDescent="0.25">
      <c r="A35" s="39" t="s">
        <v>70</v>
      </c>
      <c r="B35" s="40" t="s">
        <v>71</v>
      </c>
      <c r="C35" s="40" t="s">
        <v>229</v>
      </c>
      <c r="D35" s="88">
        <v>-31.8</v>
      </c>
      <c r="E35" s="40"/>
      <c r="F35" s="89">
        <v>-10.6</v>
      </c>
      <c r="G35" s="415">
        <f t="shared" si="1"/>
        <v>-10.6</v>
      </c>
      <c r="H35" s="11"/>
      <c r="I35" s="44" t="s">
        <v>233</v>
      </c>
    </row>
    <row r="36" spans="1:10" ht="26.25" x14ac:dyDescent="0.25">
      <c r="A36" s="39" t="s">
        <v>72</v>
      </c>
      <c r="B36" s="40" t="s">
        <v>73</v>
      </c>
      <c r="C36" s="40" t="s">
        <v>229</v>
      </c>
      <c r="D36" s="90">
        <v>-10.5</v>
      </c>
      <c r="E36" s="40" t="s">
        <v>229</v>
      </c>
      <c r="F36" s="91">
        <v>-0.3</v>
      </c>
      <c r="G36" s="415">
        <f t="shared" si="1"/>
        <v>-0.3</v>
      </c>
      <c r="H36" s="11"/>
      <c r="I36" s="44"/>
    </row>
    <row r="37" spans="1:10" x14ac:dyDescent="0.25">
      <c r="A37" s="39" t="s">
        <v>74</v>
      </c>
      <c r="B37" s="40" t="s">
        <v>75</v>
      </c>
      <c r="C37" s="92">
        <v>-19.100000000000001</v>
      </c>
      <c r="D37" s="93">
        <v>-15.6</v>
      </c>
      <c r="E37" s="40"/>
      <c r="F37" s="40" t="s">
        <v>229</v>
      </c>
      <c r="G37" s="415">
        <f t="shared" si="1"/>
        <v>0</v>
      </c>
      <c r="H37" s="11"/>
      <c r="I37" s="44"/>
    </row>
    <row r="38" spans="1:10" x14ac:dyDescent="0.25">
      <c r="A38" s="39"/>
      <c r="B38" s="40"/>
      <c r="C38" s="40" t="s">
        <v>229</v>
      </c>
      <c r="D38" s="40" t="s">
        <v>229</v>
      </c>
      <c r="E38" s="40"/>
      <c r="F38" s="40" t="s">
        <v>229</v>
      </c>
      <c r="G38" s="415">
        <f t="shared" si="1"/>
        <v>0</v>
      </c>
      <c r="H38" s="11"/>
      <c r="I38" s="44"/>
    </row>
    <row r="39" spans="1:10" x14ac:dyDescent="0.25">
      <c r="A39" s="39"/>
      <c r="B39" s="40"/>
      <c r="C39" s="40" t="s">
        <v>229</v>
      </c>
      <c r="D39" s="40" t="s">
        <v>229</v>
      </c>
      <c r="E39" s="40"/>
      <c r="F39" s="40" t="s">
        <v>229</v>
      </c>
      <c r="G39" s="415">
        <f t="shared" si="1"/>
        <v>0</v>
      </c>
      <c r="H39" s="11"/>
      <c r="I39" s="44"/>
    </row>
    <row r="40" spans="1:10" x14ac:dyDescent="0.25">
      <c r="A40" s="5" t="s">
        <v>76</v>
      </c>
      <c r="B40" s="6">
        <v>1020</v>
      </c>
      <c r="C40" s="149">
        <v>1833</v>
      </c>
      <c r="D40" s="149">
        <v>1464</v>
      </c>
      <c r="E40" s="392">
        <v>1303.4000000000001</v>
      </c>
      <c r="F40" s="149">
        <v>1273</v>
      </c>
      <c r="G40" s="415">
        <f t="shared" si="1"/>
        <v>-30.400000000000091</v>
      </c>
      <c r="H40" s="11">
        <f t="shared" si="2"/>
        <v>97.667638483965007</v>
      </c>
      <c r="I40" s="4"/>
    </row>
    <row r="41" spans="1:10" ht="26.25" x14ac:dyDescent="0.25">
      <c r="A41" s="5" t="s">
        <v>77</v>
      </c>
      <c r="B41" s="6">
        <v>1030</v>
      </c>
      <c r="C41" s="418">
        <v>-1955</v>
      </c>
      <c r="D41" s="419">
        <f>D42+D43+D44+D45+D46+D47+D48+D49+D50+D51+D52+D53+D54+D55+D56+D57+D58+D59+D60+D61+D62+D63</f>
        <v>-2261</v>
      </c>
      <c r="E41" s="419">
        <f t="shared" ref="E41:F41" si="4">E42+E43+E44+E45+E46+E47+E48+E49+E50+E51+E52+E53+E54+E55+E56+E57+E58+E59+E60+E61+E62+E63</f>
        <v>-930.9</v>
      </c>
      <c r="F41" s="419">
        <f t="shared" si="4"/>
        <v>-821.00000000000023</v>
      </c>
      <c r="G41" s="415">
        <f t="shared" si="1"/>
        <v>109.89999999999975</v>
      </c>
      <c r="H41" s="11">
        <f t="shared" si="2"/>
        <v>88.194220646686034</v>
      </c>
      <c r="I41" s="4"/>
    </row>
    <row r="42" spans="1:10" ht="45" x14ac:dyDescent="0.25">
      <c r="A42" s="5" t="s">
        <v>78</v>
      </c>
      <c r="B42" s="6">
        <v>1031</v>
      </c>
      <c r="C42" s="94" t="s">
        <v>229</v>
      </c>
      <c r="D42" s="95">
        <v>-176.6</v>
      </c>
      <c r="E42" s="365">
        <v>-62.1</v>
      </c>
      <c r="F42" s="96">
        <v>-74</v>
      </c>
      <c r="G42" s="415">
        <f t="shared" si="1"/>
        <v>-11.899999999999999</v>
      </c>
      <c r="H42" s="11">
        <f t="shared" si="2"/>
        <v>119.16264090177134</v>
      </c>
      <c r="I42" s="12" t="s">
        <v>79</v>
      </c>
      <c r="J42" s="413"/>
    </row>
    <row r="43" spans="1:10" ht="26.25" x14ac:dyDescent="0.25">
      <c r="A43" s="5" t="s">
        <v>80</v>
      </c>
      <c r="B43" s="6">
        <v>1032</v>
      </c>
      <c r="C43" s="97">
        <v>-7.6</v>
      </c>
      <c r="D43" s="94" t="s">
        <v>229</v>
      </c>
      <c r="E43" s="366" t="s">
        <v>229</v>
      </c>
      <c r="F43" s="94" t="s">
        <v>229</v>
      </c>
      <c r="G43" s="415">
        <f t="shared" si="1"/>
        <v>0</v>
      </c>
      <c r="H43" s="11"/>
      <c r="I43" s="12"/>
    </row>
    <row r="44" spans="1:10" ht="26.25" x14ac:dyDescent="0.25">
      <c r="A44" s="5" t="s">
        <v>81</v>
      </c>
      <c r="B44" s="6">
        <v>1033</v>
      </c>
      <c r="C44" s="94" t="s">
        <v>229</v>
      </c>
      <c r="D44" s="94" t="s">
        <v>229</v>
      </c>
      <c r="E44" s="366" t="s">
        <v>229</v>
      </c>
      <c r="F44" s="94" t="s">
        <v>229</v>
      </c>
      <c r="G44" s="415">
        <f t="shared" si="1"/>
        <v>0</v>
      </c>
      <c r="H44" s="11"/>
      <c r="I44" s="12"/>
    </row>
    <row r="45" spans="1:10" x14ac:dyDescent="0.25">
      <c r="A45" s="5" t="s">
        <v>82</v>
      </c>
      <c r="B45" s="6">
        <v>1034</v>
      </c>
      <c r="C45" s="94" t="s">
        <v>229</v>
      </c>
      <c r="D45" s="94" t="s">
        <v>229</v>
      </c>
      <c r="E45" s="366" t="s">
        <v>229</v>
      </c>
      <c r="F45" s="94" t="s">
        <v>229</v>
      </c>
      <c r="G45" s="415">
        <f t="shared" si="1"/>
        <v>0</v>
      </c>
      <c r="H45" s="11"/>
      <c r="I45" s="12"/>
    </row>
    <row r="46" spans="1:10" ht="26.25" x14ac:dyDescent="0.25">
      <c r="A46" s="5" t="s">
        <v>83</v>
      </c>
      <c r="B46" s="6">
        <v>1035</v>
      </c>
      <c r="C46" s="94" t="s">
        <v>229</v>
      </c>
      <c r="D46" s="94" t="s">
        <v>229</v>
      </c>
      <c r="E46" s="366" t="s">
        <v>229</v>
      </c>
      <c r="F46" s="94" t="s">
        <v>229</v>
      </c>
      <c r="G46" s="415">
        <f t="shared" si="1"/>
        <v>0</v>
      </c>
      <c r="H46" s="11"/>
      <c r="I46" s="12"/>
    </row>
    <row r="47" spans="1:10" ht="26.25" x14ac:dyDescent="0.25">
      <c r="A47" s="5" t="s">
        <v>84</v>
      </c>
      <c r="B47" s="6">
        <v>1036</v>
      </c>
      <c r="C47" s="98">
        <v>-26</v>
      </c>
      <c r="D47" s="99">
        <v>-66.7</v>
      </c>
      <c r="E47" s="367">
        <v>-15</v>
      </c>
      <c r="F47" s="100">
        <v>-20.8</v>
      </c>
      <c r="G47" s="415">
        <f t="shared" si="1"/>
        <v>-5.8000000000000007</v>
      </c>
      <c r="H47" s="11">
        <f t="shared" si="2"/>
        <v>138.66666666666669</v>
      </c>
      <c r="I47" s="12" t="s">
        <v>234</v>
      </c>
    </row>
    <row r="48" spans="1:10" x14ac:dyDescent="0.25">
      <c r="A48" s="5" t="s">
        <v>85</v>
      </c>
      <c r="B48" s="6">
        <v>1037</v>
      </c>
      <c r="C48" s="101">
        <v>-14.6</v>
      </c>
      <c r="D48" s="102">
        <v>-18.399999999999999</v>
      </c>
      <c r="E48" s="368">
        <v>-14</v>
      </c>
      <c r="F48" s="103">
        <v>-6.6</v>
      </c>
      <c r="G48" s="415">
        <f t="shared" si="1"/>
        <v>7.4</v>
      </c>
      <c r="H48" s="11">
        <f t="shared" si="2"/>
        <v>47.142857142857139</v>
      </c>
      <c r="I48" s="12" t="s">
        <v>86</v>
      </c>
    </row>
    <row r="49" spans="1:9" x14ac:dyDescent="0.25">
      <c r="A49" s="5" t="s">
        <v>87</v>
      </c>
      <c r="B49" s="6">
        <v>1038</v>
      </c>
      <c r="C49" s="104">
        <v>-1093</v>
      </c>
      <c r="D49" s="105">
        <v>-1178</v>
      </c>
      <c r="E49" s="369">
        <v>-452.7</v>
      </c>
      <c r="F49" s="106">
        <v>-448.6</v>
      </c>
      <c r="G49" s="415">
        <f t="shared" si="1"/>
        <v>4.0999999999999659</v>
      </c>
      <c r="H49" s="11">
        <f t="shared" si="2"/>
        <v>99.094322951181795</v>
      </c>
      <c r="I49" s="12" t="s">
        <v>88</v>
      </c>
    </row>
    <row r="50" spans="1:9" ht="26.25" x14ac:dyDescent="0.25">
      <c r="A50" s="5" t="s">
        <v>89</v>
      </c>
      <c r="B50" s="6">
        <v>1039</v>
      </c>
      <c r="C50" s="107">
        <v>-394.2</v>
      </c>
      <c r="D50" s="108">
        <v>-250.9</v>
      </c>
      <c r="E50" s="370">
        <v>-167.5</v>
      </c>
      <c r="F50" s="109">
        <v>-94.9</v>
      </c>
      <c r="G50" s="415">
        <f t="shared" si="1"/>
        <v>72.599999999999994</v>
      </c>
      <c r="H50" s="11">
        <f t="shared" si="2"/>
        <v>56.656716417910445</v>
      </c>
      <c r="I50" s="12" t="s">
        <v>90</v>
      </c>
    </row>
    <row r="51" spans="1:9" ht="51.75" x14ac:dyDescent="0.25">
      <c r="A51" s="5" t="s">
        <v>91</v>
      </c>
      <c r="B51" s="6">
        <v>1040</v>
      </c>
      <c r="C51" s="110">
        <v>-4.3</v>
      </c>
      <c r="D51" s="111">
        <v>-1.7</v>
      </c>
      <c r="E51" s="371">
        <v>-3</v>
      </c>
      <c r="F51" s="112">
        <v>5.4</v>
      </c>
      <c r="G51" s="415">
        <f t="shared" si="1"/>
        <v>8.4</v>
      </c>
      <c r="H51" s="11">
        <f t="shared" si="2"/>
        <v>-180</v>
      </c>
      <c r="I51" s="12"/>
    </row>
    <row r="52" spans="1:9" ht="64.5" x14ac:dyDescent="0.25">
      <c r="A52" s="5" t="s">
        <v>92</v>
      </c>
      <c r="B52" s="6">
        <v>1041</v>
      </c>
      <c r="C52" s="113">
        <v>-199.8</v>
      </c>
      <c r="D52" s="113">
        <v>-199.8</v>
      </c>
      <c r="E52" s="372">
        <v>-75</v>
      </c>
      <c r="F52" s="114">
        <v>-66.599999999999994</v>
      </c>
      <c r="G52" s="415">
        <f t="shared" si="1"/>
        <v>8.4000000000000057</v>
      </c>
      <c r="H52" s="11">
        <f t="shared" si="2"/>
        <v>88.799999999999983</v>
      </c>
      <c r="I52" s="12" t="s">
        <v>93</v>
      </c>
    </row>
    <row r="53" spans="1:9" ht="51.75" x14ac:dyDescent="0.25">
      <c r="A53" s="5" t="s">
        <v>94</v>
      </c>
      <c r="B53" s="6">
        <v>1042</v>
      </c>
      <c r="C53" s="94" t="s">
        <v>229</v>
      </c>
      <c r="D53" s="94" t="s">
        <v>229</v>
      </c>
      <c r="E53" s="366" t="s">
        <v>229</v>
      </c>
      <c r="F53" s="94" t="s">
        <v>229</v>
      </c>
      <c r="G53" s="415">
        <f t="shared" si="1"/>
        <v>0</v>
      </c>
      <c r="H53" s="11"/>
      <c r="I53" s="12"/>
    </row>
    <row r="54" spans="1:9" ht="39" x14ac:dyDescent="0.25">
      <c r="A54" s="5" t="s">
        <v>95</v>
      </c>
      <c r="B54" s="6">
        <v>1043</v>
      </c>
      <c r="C54" s="94" t="s">
        <v>229</v>
      </c>
      <c r="D54" s="94" t="s">
        <v>229</v>
      </c>
      <c r="E54" s="366" t="s">
        <v>229</v>
      </c>
      <c r="F54" s="94" t="s">
        <v>229</v>
      </c>
      <c r="G54" s="415">
        <f t="shared" si="1"/>
        <v>0</v>
      </c>
      <c r="H54" s="11"/>
      <c r="I54" s="12"/>
    </row>
    <row r="55" spans="1:9" ht="33.75" x14ac:dyDescent="0.25">
      <c r="A55" s="5" t="s">
        <v>235</v>
      </c>
      <c r="B55" s="6">
        <v>1044</v>
      </c>
      <c r="C55" s="20">
        <v>-44.1</v>
      </c>
      <c r="D55" s="115">
        <v>-45.7</v>
      </c>
      <c r="E55" s="373">
        <v>-20</v>
      </c>
      <c r="F55" s="116">
        <v>-15.7</v>
      </c>
      <c r="G55" s="415">
        <f t="shared" si="1"/>
        <v>4.3000000000000007</v>
      </c>
      <c r="H55" s="11">
        <f t="shared" si="2"/>
        <v>78.499999999999986</v>
      </c>
      <c r="I55" s="12" t="s">
        <v>96</v>
      </c>
    </row>
    <row r="56" spans="1:9" ht="26.25" x14ac:dyDescent="0.25">
      <c r="A56" s="5" t="s">
        <v>97</v>
      </c>
      <c r="B56" s="6">
        <v>1045</v>
      </c>
      <c r="C56" s="94" t="s">
        <v>229</v>
      </c>
      <c r="D56" s="94" t="s">
        <v>229</v>
      </c>
      <c r="E56" s="374">
        <v>-1.5</v>
      </c>
      <c r="F56" s="94" t="s">
        <v>229</v>
      </c>
      <c r="G56" s="415">
        <f t="shared" si="1"/>
        <v>1.5</v>
      </c>
      <c r="H56" s="11">
        <f t="shared" si="2"/>
        <v>0</v>
      </c>
      <c r="I56" s="12"/>
    </row>
    <row r="57" spans="1:9" x14ac:dyDescent="0.25">
      <c r="A57" s="5" t="s">
        <v>98</v>
      </c>
      <c r="B57" s="6">
        <v>1046</v>
      </c>
      <c r="C57" s="94" t="s">
        <v>229</v>
      </c>
      <c r="D57" s="94" t="s">
        <v>229</v>
      </c>
      <c r="E57" s="366">
        <v>-0.5</v>
      </c>
      <c r="F57" s="94" t="s">
        <v>229</v>
      </c>
      <c r="G57" s="415">
        <f t="shared" si="1"/>
        <v>0.5</v>
      </c>
      <c r="H57" s="11">
        <f t="shared" si="2"/>
        <v>0</v>
      </c>
      <c r="I57" s="12"/>
    </row>
    <row r="58" spans="1:9" ht="22.5" x14ac:dyDescent="0.25">
      <c r="A58" s="5" t="s">
        <v>99</v>
      </c>
      <c r="B58" s="6">
        <v>1047</v>
      </c>
      <c r="C58" s="94" t="s">
        <v>229</v>
      </c>
      <c r="D58" s="117">
        <v>-12.8</v>
      </c>
      <c r="E58" s="375">
        <v>-8</v>
      </c>
      <c r="F58" s="118">
        <v>-3.2</v>
      </c>
      <c r="G58" s="415">
        <f t="shared" si="1"/>
        <v>4.8</v>
      </c>
      <c r="H58" s="11">
        <f t="shared" si="2"/>
        <v>40</v>
      </c>
      <c r="I58" s="12" t="s">
        <v>100</v>
      </c>
    </row>
    <row r="59" spans="1:9" ht="39" x14ac:dyDescent="0.25">
      <c r="A59" s="5" t="s">
        <v>101</v>
      </c>
      <c r="B59" s="6">
        <v>1048</v>
      </c>
      <c r="C59" s="119">
        <v>-4</v>
      </c>
      <c r="D59" s="120">
        <v>-6.1</v>
      </c>
      <c r="E59" s="376">
        <v>-2</v>
      </c>
      <c r="F59" s="121">
        <v>-1.2</v>
      </c>
      <c r="G59" s="415">
        <f t="shared" si="1"/>
        <v>0.8</v>
      </c>
      <c r="H59" s="11">
        <f t="shared" si="2"/>
        <v>60</v>
      </c>
      <c r="I59" s="12"/>
    </row>
    <row r="60" spans="1:9" ht="39" x14ac:dyDescent="0.25">
      <c r="A60" s="5" t="s">
        <v>236</v>
      </c>
      <c r="B60" s="6">
        <v>1049</v>
      </c>
      <c r="C60" s="94" t="s">
        <v>229</v>
      </c>
      <c r="D60" s="122">
        <v>-4.5</v>
      </c>
      <c r="E60" s="376">
        <v>-2</v>
      </c>
      <c r="F60" s="122">
        <v>-4.5</v>
      </c>
      <c r="G60" s="415">
        <f t="shared" si="1"/>
        <v>-2.5</v>
      </c>
      <c r="H60" s="11">
        <f t="shared" si="2"/>
        <v>225</v>
      </c>
      <c r="I60" s="12" t="s">
        <v>102</v>
      </c>
    </row>
    <row r="61" spans="1:9" ht="64.5" x14ac:dyDescent="0.25">
      <c r="A61" s="5" t="s">
        <v>237</v>
      </c>
      <c r="B61" s="6">
        <v>1050</v>
      </c>
      <c r="C61" s="123">
        <v>-8.5</v>
      </c>
      <c r="D61" s="124">
        <v>-10.6</v>
      </c>
      <c r="E61" s="377">
        <v>-3</v>
      </c>
      <c r="F61" s="125">
        <v>-4.0999999999999996</v>
      </c>
      <c r="G61" s="415">
        <f t="shared" si="1"/>
        <v>-1.0999999999999996</v>
      </c>
      <c r="H61" s="11">
        <f t="shared" si="2"/>
        <v>136.66666666666666</v>
      </c>
      <c r="I61" s="12" t="s">
        <v>103</v>
      </c>
    </row>
    <row r="62" spans="1:9" ht="26.25" x14ac:dyDescent="0.25">
      <c r="A62" s="5" t="s">
        <v>104</v>
      </c>
      <c r="B62" s="126" t="s">
        <v>105</v>
      </c>
      <c r="C62" s="94" t="s">
        <v>229</v>
      </c>
      <c r="D62" s="94" t="s">
        <v>229</v>
      </c>
      <c r="E62" s="366" t="s">
        <v>229</v>
      </c>
      <c r="F62" s="94" t="s">
        <v>229</v>
      </c>
      <c r="G62" s="415">
        <f t="shared" si="1"/>
        <v>0</v>
      </c>
      <c r="H62" s="11"/>
      <c r="I62" s="12"/>
    </row>
    <row r="63" spans="1:9" ht="26.25" x14ac:dyDescent="0.25">
      <c r="A63" s="5" t="s">
        <v>106</v>
      </c>
      <c r="B63" s="6">
        <v>1051</v>
      </c>
      <c r="C63" s="127">
        <v>-158.9</v>
      </c>
      <c r="D63" s="128">
        <v>-289.2</v>
      </c>
      <c r="E63" s="128">
        <f>E64+E65+E66+E67+E68+E69+E70+E71+E72+E73+E74</f>
        <v>-104.6</v>
      </c>
      <c r="F63" s="128">
        <v>-86.2</v>
      </c>
      <c r="G63" s="415">
        <f t="shared" si="1"/>
        <v>18.399999999999991</v>
      </c>
      <c r="H63" s="11">
        <f t="shared" si="2"/>
        <v>82.409177820267701</v>
      </c>
      <c r="I63" s="12"/>
    </row>
    <row r="64" spans="1:9" x14ac:dyDescent="0.25">
      <c r="A64" s="39" t="s">
        <v>107</v>
      </c>
      <c r="B64" s="40" t="s">
        <v>108</v>
      </c>
      <c r="C64" s="129">
        <v>-24.3</v>
      </c>
      <c r="D64" s="40" t="s">
        <v>229</v>
      </c>
      <c r="E64" s="366" t="s">
        <v>229</v>
      </c>
      <c r="F64" s="40" t="s">
        <v>229</v>
      </c>
      <c r="G64" s="415">
        <f t="shared" si="1"/>
        <v>0</v>
      </c>
      <c r="H64" s="11"/>
      <c r="I64" s="44"/>
    </row>
    <row r="65" spans="1:9" x14ac:dyDescent="0.25">
      <c r="A65" s="39" t="s">
        <v>109</v>
      </c>
      <c r="B65" s="40" t="s">
        <v>110</v>
      </c>
      <c r="C65" s="40" t="s">
        <v>229</v>
      </c>
      <c r="D65" s="40" t="s">
        <v>229</v>
      </c>
      <c r="E65" s="366" t="s">
        <v>229</v>
      </c>
      <c r="F65" s="40" t="s">
        <v>229</v>
      </c>
      <c r="G65" s="415">
        <f t="shared" si="1"/>
        <v>0</v>
      </c>
      <c r="H65" s="11"/>
      <c r="I65" s="44"/>
    </row>
    <row r="66" spans="1:9" x14ac:dyDescent="0.25">
      <c r="A66" s="39" t="s">
        <v>111</v>
      </c>
      <c r="B66" s="40" t="s">
        <v>112</v>
      </c>
      <c r="C66" s="130">
        <v>-13.1</v>
      </c>
      <c r="D66" s="93">
        <v>-15.6</v>
      </c>
      <c r="E66" s="378">
        <v>-6</v>
      </c>
      <c r="F66" s="131">
        <v>-5.3</v>
      </c>
      <c r="G66" s="415">
        <f t="shared" si="1"/>
        <v>0.70000000000000018</v>
      </c>
      <c r="H66" s="11">
        <f t="shared" si="2"/>
        <v>88.333333333333329</v>
      </c>
      <c r="I66" s="44" t="s">
        <v>113</v>
      </c>
    </row>
    <row r="67" spans="1:9" ht="26.25" x14ac:dyDescent="0.25">
      <c r="A67" s="39" t="s">
        <v>114</v>
      </c>
      <c r="B67" s="40" t="s">
        <v>115</v>
      </c>
      <c r="C67" s="132">
        <v>-22.7</v>
      </c>
      <c r="D67" s="133">
        <v>-18.8</v>
      </c>
      <c r="E67" s="379">
        <v>-6</v>
      </c>
      <c r="F67" s="134">
        <v>-0.9</v>
      </c>
      <c r="G67" s="415">
        <f t="shared" si="1"/>
        <v>5.0999999999999996</v>
      </c>
      <c r="H67" s="11">
        <f t="shared" si="2"/>
        <v>15</v>
      </c>
      <c r="I67" s="44" t="s">
        <v>116</v>
      </c>
    </row>
    <row r="68" spans="1:9" x14ac:dyDescent="0.25">
      <c r="A68" s="39" t="s">
        <v>117</v>
      </c>
      <c r="B68" s="40" t="s">
        <v>118</v>
      </c>
      <c r="C68" s="135">
        <v>-18.2</v>
      </c>
      <c r="D68" s="136">
        <v>-23.2</v>
      </c>
      <c r="E68" s="380">
        <v>-7</v>
      </c>
      <c r="F68" s="137">
        <v>-9.6999999999999993</v>
      </c>
      <c r="G68" s="415">
        <f t="shared" si="1"/>
        <v>-2.6999999999999993</v>
      </c>
      <c r="H68" s="11">
        <f t="shared" si="2"/>
        <v>138.57142857142856</v>
      </c>
      <c r="I68" s="44" t="s">
        <v>119</v>
      </c>
    </row>
    <row r="69" spans="1:9" ht="22.5" x14ac:dyDescent="0.25">
      <c r="A69" s="39" t="s">
        <v>120</v>
      </c>
      <c r="B69" s="40" t="s">
        <v>121</v>
      </c>
      <c r="C69" s="135">
        <v>-18.2</v>
      </c>
      <c r="D69" s="138">
        <v>-41.2</v>
      </c>
      <c r="E69" s="381">
        <v>-54.5</v>
      </c>
      <c r="F69" s="139">
        <v>-13.7</v>
      </c>
      <c r="G69" s="415">
        <f t="shared" si="1"/>
        <v>40.799999999999997</v>
      </c>
      <c r="H69" s="11">
        <f t="shared" si="2"/>
        <v>25.137614678899084</v>
      </c>
      <c r="I69" s="44" t="s">
        <v>122</v>
      </c>
    </row>
    <row r="70" spans="1:9" x14ac:dyDescent="0.25">
      <c r="A70" s="39" t="s">
        <v>123</v>
      </c>
      <c r="B70" s="40" t="s">
        <v>124</v>
      </c>
      <c r="C70" s="40" t="s">
        <v>229</v>
      </c>
      <c r="D70" s="140">
        <v>-3.4</v>
      </c>
      <c r="E70" s="382">
        <v>-1</v>
      </c>
      <c r="F70" s="71">
        <v>-1.3</v>
      </c>
      <c r="G70" s="415">
        <f t="shared" si="1"/>
        <v>-0.30000000000000004</v>
      </c>
      <c r="H70" s="11">
        <f t="shared" si="2"/>
        <v>130</v>
      </c>
      <c r="I70" s="44" t="s">
        <v>125</v>
      </c>
    </row>
    <row r="71" spans="1:9" x14ac:dyDescent="0.25">
      <c r="A71" s="39" t="s">
        <v>126</v>
      </c>
      <c r="B71" s="40" t="s">
        <v>127</v>
      </c>
      <c r="C71" s="141">
        <v>-36.5</v>
      </c>
      <c r="D71" s="142">
        <v>-85</v>
      </c>
      <c r="E71" s="383">
        <v>-19</v>
      </c>
      <c r="F71" s="143">
        <v>-49.1</v>
      </c>
      <c r="G71" s="415">
        <f t="shared" si="1"/>
        <v>-30.1</v>
      </c>
      <c r="H71" s="11">
        <f t="shared" si="2"/>
        <v>258.42105263157896</v>
      </c>
      <c r="I71" s="44" t="s">
        <v>128</v>
      </c>
    </row>
    <row r="72" spans="1:9" x14ac:dyDescent="0.25">
      <c r="A72" s="39" t="s">
        <v>50</v>
      </c>
      <c r="B72" s="40" t="s">
        <v>129</v>
      </c>
      <c r="C72" s="144">
        <v>-1.9</v>
      </c>
      <c r="D72" s="145">
        <v>-83.5</v>
      </c>
      <c r="E72" s="376">
        <v>-1.1000000000000001</v>
      </c>
      <c r="F72" s="40">
        <v>-6.7</v>
      </c>
      <c r="G72" s="415">
        <f t="shared" ref="G72:G135" si="5">F72-E72</f>
        <v>-5.6</v>
      </c>
      <c r="H72" s="11">
        <f t="shared" ref="H72:H118" si="6">F72/E72*100</f>
        <v>609.09090909090912</v>
      </c>
      <c r="I72" s="44"/>
    </row>
    <row r="73" spans="1:9" ht="90" x14ac:dyDescent="0.25">
      <c r="A73" s="39" t="s">
        <v>130</v>
      </c>
      <c r="B73" s="40" t="s">
        <v>131</v>
      </c>
      <c r="C73" s="146">
        <v>-24</v>
      </c>
      <c r="D73" s="147">
        <v>-25.5</v>
      </c>
      <c r="E73" s="384">
        <v>-10</v>
      </c>
      <c r="F73" s="148">
        <v>-6.7</v>
      </c>
      <c r="G73" s="415">
        <f t="shared" si="5"/>
        <v>3.3</v>
      </c>
      <c r="H73" s="11">
        <f t="shared" si="6"/>
        <v>67</v>
      </c>
      <c r="I73" s="44" t="s">
        <v>132</v>
      </c>
    </row>
    <row r="74" spans="1:9" x14ac:dyDescent="0.25">
      <c r="A74" s="39"/>
      <c r="B74" s="40"/>
      <c r="C74" s="40" t="s">
        <v>229</v>
      </c>
      <c r="D74" s="40" t="s">
        <v>229</v>
      </c>
      <c r="E74" s="366" t="s">
        <v>229</v>
      </c>
      <c r="F74" s="40" t="s">
        <v>229</v>
      </c>
      <c r="G74" s="415">
        <f t="shared" si="5"/>
        <v>0</v>
      </c>
      <c r="H74" s="11"/>
      <c r="I74" s="44"/>
    </row>
    <row r="75" spans="1:9" x14ac:dyDescent="0.25">
      <c r="A75" s="39"/>
      <c r="B75" s="40"/>
      <c r="C75" s="40" t="s">
        <v>229</v>
      </c>
      <c r="D75" s="40" t="s">
        <v>229</v>
      </c>
      <c r="E75" s="366" t="s">
        <v>229</v>
      </c>
      <c r="F75" s="40" t="s">
        <v>229</v>
      </c>
      <c r="G75" s="415">
        <f t="shared" si="5"/>
        <v>0</v>
      </c>
      <c r="H75" s="11"/>
      <c r="I75" s="44"/>
    </row>
    <row r="76" spans="1:9" x14ac:dyDescent="0.25">
      <c r="A76" s="5" t="s">
        <v>133</v>
      </c>
      <c r="B76" s="6">
        <v>1060</v>
      </c>
      <c r="C76" s="48" t="s">
        <v>229</v>
      </c>
      <c r="D76" s="48" t="s">
        <v>229</v>
      </c>
      <c r="E76" s="366" t="s">
        <v>229</v>
      </c>
      <c r="F76" s="48" t="s">
        <v>229</v>
      </c>
      <c r="G76" s="415">
        <f t="shared" si="5"/>
        <v>0</v>
      </c>
      <c r="H76" s="11"/>
      <c r="I76" s="4"/>
    </row>
    <row r="77" spans="1:9" x14ac:dyDescent="0.25">
      <c r="A77" s="5" t="s">
        <v>134</v>
      </c>
      <c r="B77" s="6">
        <v>1061</v>
      </c>
      <c r="C77" s="94" t="s">
        <v>229</v>
      </c>
      <c r="D77" s="94" t="s">
        <v>229</v>
      </c>
      <c r="E77" s="366" t="s">
        <v>229</v>
      </c>
      <c r="F77" s="94" t="s">
        <v>229</v>
      </c>
      <c r="G77" s="415">
        <f t="shared" si="5"/>
        <v>0</v>
      </c>
      <c r="H77" s="11"/>
      <c r="I77" s="12"/>
    </row>
    <row r="78" spans="1:9" ht="26.25" x14ac:dyDescent="0.25">
      <c r="A78" s="5" t="s">
        <v>135</v>
      </c>
      <c r="B78" s="6">
        <v>1062</v>
      </c>
      <c r="C78" s="94" t="s">
        <v>229</v>
      </c>
      <c r="D78" s="94" t="s">
        <v>229</v>
      </c>
      <c r="E78" s="366" t="s">
        <v>229</v>
      </c>
      <c r="F78" s="94" t="s">
        <v>229</v>
      </c>
      <c r="G78" s="415">
        <f t="shared" si="5"/>
        <v>0</v>
      </c>
      <c r="H78" s="11"/>
      <c r="I78" s="12"/>
    </row>
    <row r="79" spans="1:9" x14ac:dyDescent="0.25">
      <c r="A79" s="5" t="s">
        <v>87</v>
      </c>
      <c r="B79" s="6">
        <v>1063</v>
      </c>
      <c r="C79" s="94" t="s">
        <v>229</v>
      </c>
      <c r="D79" s="94" t="s">
        <v>229</v>
      </c>
      <c r="E79" s="366" t="s">
        <v>229</v>
      </c>
      <c r="F79" s="94" t="s">
        <v>229</v>
      </c>
      <c r="G79" s="415">
        <f t="shared" si="5"/>
        <v>0</v>
      </c>
      <c r="H79" s="11"/>
      <c r="I79" s="12"/>
    </row>
    <row r="80" spans="1:9" ht="26.25" x14ac:dyDescent="0.25">
      <c r="A80" s="5" t="s">
        <v>89</v>
      </c>
      <c r="B80" s="6">
        <v>1064</v>
      </c>
      <c r="C80" s="94" t="s">
        <v>229</v>
      </c>
      <c r="D80" s="94" t="s">
        <v>229</v>
      </c>
      <c r="E80" s="366" t="s">
        <v>229</v>
      </c>
      <c r="F80" s="94" t="s">
        <v>229</v>
      </c>
      <c r="G80" s="415">
        <f t="shared" si="5"/>
        <v>0</v>
      </c>
      <c r="H80" s="11"/>
      <c r="I80" s="12"/>
    </row>
    <row r="81" spans="1:9" ht="26.25" x14ac:dyDescent="0.25">
      <c r="A81" s="5" t="s">
        <v>136</v>
      </c>
      <c r="B81" s="6">
        <v>1065</v>
      </c>
      <c r="C81" s="94" t="s">
        <v>229</v>
      </c>
      <c r="D81" s="94" t="s">
        <v>229</v>
      </c>
      <c r="E81" s="366" t="s">
        <v>229</v>
      </c>
      <c r="F81" s="94" t="s">
        <v>229</v>
      </c>
      <c r="G81" s="415">
        <f t="shared" si="5"/>
        <v>0</v>
      </c>
      <c r="H81" s="11"/>
      <c r="I81" s="12"/>
    </row>
    <row r="82" spans="1:9" x14ac:dyDescent="0.25">
      <c r="A82" s="5" t="s">
        <v>137</v>
      </c>
      <c r="B82" s="6">
        <v>1066</v>
      </c>
      <c r="C82" s="94" t="s">
        <v>229</v>
      </c>
      <c r="D82" s="94" t="s">
        <v>229</v>
      </c>
      <c r="E82" s="366" t="s">
        <v>229</v>
      </c>
      <c r="F82" s="94" t="s">
        <v>229</v>
      </c>
      <c r="G82" s="415">
        <f t="shared" si="5"/>
        <v>0</v>
      </c>
      <c r="H82" s="11"/>
      <c r="I82" s="12"/>
    </row>
    <row r="83" spans="1:9" ht="26.25" x14ac:dyDescent="0.25">
      <c r="A83" s="5" t="s">
        <v>138</v>
      </c>
      <c r="B83" s="6">
        <v>1067</v>
      </c>
      <c r="C83" s="48" t="s">
        <v>229</v>
      </c>
      <c r="D83" s="48" t="s">
        <v>229</v>
      </c>
      <c r="E83" s="366" t="s">
        <v>229</v>
      </c>
      <c r="F83" s="48" t="s">
        <v>229</v>
      </c>
      <c r="G83" s="415">
        <f t="shared" si="5"/>
        <v>0</v>
      </c>
      <c r="H83" s="11"/>
      <c r="I83" s="12"/>
    </row>
    <row r="84" spans="1:9" x14ac:dyDescent="0.25">
      <c r="A84" s="39"/>
      <c r="B84" s="40"/>
      <c r="C84" s="40" t="s">
        <v>229</v>
      </c>
      <c r="D84" s="40" t="s">
        <v>229</v>
      </c>
      <c r="E84" s="366" t="s">
        <v>229</v>
      </c>
      <c r="F84" s="40" t="s">
        <v>229</v>
      </c>
      <c r="G84" s="415">
        <f t="shared" si="5"/>
        <v>0</v>
      </c>
      <c r="H84" s="11"/>
      <c r="I84" s="44"/>
    </row>
    <row r="85" spans="1:9" x14ac:dyDescent="0.25">
      <c r="A85" s="39"/>
      <c r="B85" s="40"/>
      <c r="C85" s="40" t="s">
        <v>229</v>
      </c>
      <c r="D85" s="40" t="s">
        <v>229</v>
      </c>
      <c r="E85" s="366" t="s">
        <v>229</v>
      </c>
      <c r="F85" s="40" t="s">
        <v>229</v>
      </c>
      <c r="G85" s="415">
        <f t="shared" si="5"/>
        <v>0</v>
      </c>
      <c r="H85" s="11"/>
      <c r="I85" s="44"/>
    </row>
    <row r="86" spans="1:9" ht="26.25" x14ac:dyDescent="0.25">
      <c r="A86" s="5" t="s">
        <v>139</v>
      </c>
      <c r="B86" s="6">
        <v>1070</v>
      </c>
      <c r="C86" s="11">
        <v>49</v>
      </c>
      <c r="D86" s="149">
        <v>1018</v>
      </c>
      <c r="E86" s="366" t="s">
        <v>229</v>
      </c>
      <c r="F86" s="11">
        <v>146</v>
      </c>
      <c r="G86" s="415">
        <f t="shared" si="5"/>
        <v>146</v>
      </c>
      <c r="H86" s="11"/>
      <c r="I86" s="4"/>
    </row>
    <row r="87" spans="1:9" x14ac:dyDescent="0.25">
      <c r="A87" s="5" t="s">
        <v>140</v>
      </c>
      <c r="B87" s="6">
        <v>1071</v>
      </c>
      <c r="C87" s="94" t="s">
        <v>229</v>
      </c>
      <c r="D87" s="94" t="s">
        <v>229</v>
      </c>
      <c r="E87" s="366" t="s">
        <v>229</v>
      </c>
      <c r="F87" s="94" t="s">
        <v>229</v>
      </c>
      <c r="G87" s="415">
        <f t="shared" si="5"/>
        <v>0</v>
      </c>
      <c r="H87" s="11"/>
      <c r="I87" s="12"/>
    </row>
    <row r="88" spans="1:9" ht="26.25" x14ac:dyDescent="0.25">
      <c r="A88" s="5" t="s">
        <v>141</v>
      </c>
      <c r="B88" s="6">
        <v>1072</v>
      </c>
      <c r="C88" s="48" t="s">
        <v>229</v>
      </c>
      <c r="D88" s="48" t="s">
        <v>229</v>
      </c>
      <c r="E88" s="366" t="s">
        <v>229</v>
      </c>
      <c r="F88" s="48" t="s">
        <v>229</v>
      </c>
      <c r="G88" s="415">
        <f t="shared" si="5"/>
        <v>0</v>
      </c>
      <c r="H88" s="11"/>
      <c r="I88" s="12"/>
    </row>
    <row r="89" spans="1:9" x14ac:dyDescent="0.25">
      <c r="A89" s="39"/>
      <c r="B89" s="40"/>
      <c r="C89" s="40" t="s">
        <v>229</v>
      </c>
      <c r="D89" s="40" t="s">
        <v>229</v>
      </c>
      <c r="E89" s="366" t="s">
        <v>229</v>
      </c>
      <c r="F89" s="40" t="s">
        <v>229</v>
      </c>
      <c r="G89" s="415">
        <f t="shared" si="5"/>
        <v>0</v>
      </c>
      <c r="H89" s="11"/>
      <c r="I89" s="44"/>
    </row>
    <row r="90" spans="1:9" x14ac:dyDescent="0.25">
      <c r="A90" s="39"/>
      <c r="B90" s="40"/>
      <c r="C90" s="40" t="s">
        <v>229</v>
      </c>
      <c r="D90" s="40" t="s">
        <v>229</v>
      </c>
      <c r="E90" s="366" t="s">
        <v>229</v>
      </c>
      <c r="F90" s="40" t="s">
        <v>229</v>
      </c>
      <c r="G90" s="415">
        <f t="shared" si="5"/>
        <v>0</v>
      </c>
      <c r="H90" s="11"/>
      <c r="I90" s="44"/>
    </row>
    <row r="91" spans="1:9" ht="26.25" x14ac:dyDescent="0.25">
      <c r="A91" s="5" t="s">
        <v>142</v>
      </c>
      <c r="B91" s="6">
        <v>1073</v>
      </c>
      <c r="C91" s="11">
        <v>49</v>
      </c>
      <c r="D91" s="149">
        <v>1018</v>
      </c>
      <c r="E91" s="366" t="s">
        <v>229</v>
      </c>
      <c r="F91" s="11">
        <v>146</v>
      </c>
      <c r="G91" s="415">
        <f t="shared" si="5"/>
        <v>146</v>
      </c>
      <c r="H91" s="11"/>
      <c r="I91" s="12"/>
    </row>
    <row r="92" spans="1:9" ht="26.25" x14ac:dyDescent="0.25">
      <c r="A92" s="39" t="s">
        <v>143</v>
      </c>
      <c r="B92" s="40" t="s">
        <v>144</v>
      </c>
      <c r="C92" s="150">
        <v>20</v>
      </c>
      <c r="D92" s="150">
        <v>147.9</v>
      </c>
      <c r="E92" s="366" t="s">
        <v>229</v>
      </c>
      <c r="F92" s="150">
        <v>4</v>
      </c>
      <c r="G92" s="415">
        <f t="shared" si="5"/>
        <v>4</v>
      </c>
      <c r="H92" s="11"/>
      <c r="I92" s="44" t="s">
        <v>145</v>
      </c>
    </row>
    <row r="93" spans="1:9" x14ac:dyDescent="0.25">
      <c r="A93" s="39" t="s">
        <v>146</v>
      </c>
      <c r="B93" s="40" t="s">
        <v>147</v>
      </c>
      <c r="C93" s="40" t="s">
        <v>229</v>
      </c>
      <c r="D93" s="40" t="s">
        <v>229</v>
      </c>
      <c r="E93" s="366" t="s">
        <v>229</v>
      </c>
      <c r="F93" s="40" t="s">
        <v>229</v>
      </c>
      <c r="G93" s="415">
        <f t="shared" si="5"/>
        <v>0</v>
      </c>
      <c r="H93" s="11"/>
      <c r="I93" s="44"/>
    </row>
    <row r="94" spans="1:9" ht="64.5" x14ac:dyDescent="0.25">
      <c r="A94" s="39" t="s">
        <v>238</v>
      </c>
      <c r="B94" s="40" t="s">
        <v>148</v>
      </c>
      <c r="C94" s="150">
        <v>29</v>
      </c>
      <c r="D94" s="150">
        <v>848.6</v>
      </c>
      <c r="E94" s="366" t="s">
        <v>229</v>
      </c>
      <c r="F94" s="150">
        <v>121.2</v>
      </c>
      <c r="G94" s="415">
        <f t="shared" si="5"/>
        <v>121.2</v>
      </c>
      <c r="H94" s="11"/>
      <c r="I94" s="44" t="s">
        <v>149</v>
      </c>
    </row>
    <row r="95" spans="1:9" ht="51.75" x14ac:dyDescent="0.25">
      <c r="A95" s="39" t="s">
        <v>150</v>
      </c>
      <c r="B95" s="40" t="s">
        <v>151</v>
      </c>
      <c r="C95" s="40" t="s">
        <v>229</v>
      </c>
      <c r="D95" s="150">
        <v>8</v>
      </c>
      <c r="E95" s="366" t="s">
        <v>229</v>
      </c>
      <c r="F95" s="150">
        <v>8</v>
      </c>
      <c r="G95" s="415">
        <f t="shared" si="5"/>
        <v>8</v>
      </c>
      <c r="H95" s="11"/>
      <c r="I95" s="44" t="s">
        <v>152</v>
      </c>
    </row>
    <row r="96" spans="1:9" x14ac:dyDescent="0.25">
      <c r="A96" s="39" t="s">
        <v>153</v>
      </c>
      <c r="B96" s="40" t="s">
        <v>154</v>
      </c>
      <c r="C96" s="40" t="s">
        <v>229</v>
      </c>
      <c r="D96" s="150">
        <v>13.5</v>
      </c>
      <c r="E96" s="366" t="s">
        <v>229</v>
      </c>
      <c r="F96" s="150">
        <v>12.8</v>
      </c>
      <c r="G96" s="415">
        <f t="shared" si="5"/>
        <v>12.8</v>
      </c>
      <c r="H96" s="11"/>
      <c r="I96" s="44" t="s">
        <v>239</v>
      </c>
    </row>
    <row r="97" spans="1:9" x14ac:dyDescent="0.25">
      <c r="A97" s="39"/>
      <c r="B97" s="40"/>
      <c r="C97" s="40" t="s">
        <v>229</v>
      </c>
      <c r="D97" s="40" t="s">
        <v>229</v>
      </c>
      <c r="E97" s="366" t="s">
        <v>229</v>
      </c>
      <c r="F97" s="40" t="s">
        <v>229</v>
      </c>
      <c r="G97" s="415">
        <f t="shared" si="5"/>
        <v>0</v>
      </c>
      <c r="H97" s="11"/>
      <c r="I97" s="44"/>
    </row>
    <row r="98" spans="1:9" x14ac:dyDescent="0.25">
      <c r="A98" s="39"/>
      <c r="B98" s="40"/>
      <c r="C98" s="40" t="s">
        <v>229</v>
      </c>
      <c r="D98" s="40" t="s">
        <v>229</v>
      </c>
      <c r="E98" s="366" t="s">
        <v>229</v>
      </c>
      <c r="F98" s="40" t="s">
        <v>229</v>
      </c>
      <c r="G98" s="415">
        <f t="shared" si="5"/>
        <v>0</v>
      </c>
      <c r="H98" s="11"/>
      <c r="I98" s="44"/>
    </row>
    <row r="99" spans="1:9" ht="26.25" x14ac:dyDescent="0.25">
      <c r="A99" s="5" t="s">
        <v>155</v>
      </c>
      <c r="B99" s="6">
        <v>1080</v>
      </c>
      <c r="C99" s="151">
        <v>-95</v>
      </c>
      <c r="D99" s="152">
        <v>-320</v>
      </c>
      <c r="E99" s="420">
        <f>E107</f>
        <v>-22</v>
      </c>
      <c r="F99" s="153">
        <v>-109</v>
      </c>
      <c r="G99" s="415">
        <f t="shared" si="5"/>
        <v>-87</v>
      </c>
      <c r="H99" s="11">
        <f t="shared" si="6"/>
        <v>495.45454545454544</v>
      </c>
      <c r="I99" s="4"/>
    </row>
    <row r="100" spans="1:9" x14ac:dyDescent="0.25">
      <c r="A100" s="5" t="s">
        <v>140</v>
      </c>
      <c r="B100" s="6">
        <v>1081</v>
      </c>
      <c r="C100" s="94" t="s">
        <v>229</v>
      </c>
      <c r="D100" s="94" t="s">
        <v>229</v>
      </c>
      <c r="E100" s="366" t="s">
        <v>229</v>
      </c>
      <c r="F100" s="94" t="s">
        <v>229</v>
      </c>
      <c r="G100" s="415">
        <f t="shared" si="5"/>
        <v>0</v>
      </c>
      <c r="H100" s="11"/>
      <c r="I100" s="12"/>
    </row>
    <row r="101" spans="1:9" ht="26.25" x14ac:dyDescent="0.25">
      <c r="A101" s="5" t="s">
        <v>156</v>
      </c>
      <c r="B101" s="6">
        <v>1082</v>
      </c>
      <c r="C101" s="48" t="s">
        <v>229</v>
      </c>
      <c r="D101" s="48" t="s">
        <v>229</v>
      </c>
      <c r="E101" s="366" t="s">
        <v>229</v>
      </c>
      <c r="F101" s="48" t="s">
        <v>229</v>
      </c>
      <c r="G101" s="415">
        <f t="shared" si="5"/>
        <v>0</v>
      </c>
      <c r="H101" s="11"/>
      <c r="I101" s="12"/>
    </row>
    <row r="102" spans="1:9" x14ac:dyDescent="0.25">
      <c r="A102" s="39"/>
      <c r="B102" s="40"/>
      <c r="C102" s="40" t="s">
        <v>229</v>
      </c>
      <c r="D102" s="40" t="s">
        <v>229</v>
      </c>
      <c r="E102" s="366" t="s">
        <v>229</v>
      </c>
      <c r="F102" s="40" t="s">
        <v>229</v>
      </c>
      <c r="G102" s="415">
        <f t="shared" si="5"/>
        <v>0</v>
      </c>
      <c r="H102" s="11"/>
      <c r="I102" s="44"/>
    </row>
    <row r="103" spans="1:9" x14ac:dyDescent="0.25">
      <c r="A103" s="39"/>
      <c r="B103" s="40"/>
      <c r="C103" s="40" t="s">
        <v>229</v>
      </c>
      <c r="D103" s="40" t="s">
        <v>229</v>
      </c>
      <c r="E103" s="366" t="s">
        <v>229</v>
      </c>
      <c r="F103" s="40" t="s">
        <v>229</v>
      </c>
      <c r="G103" s="415">
        <f t="shared" si="5"/>
        <v>0</v>
      </c>
      <c r="H103" s="11"/>
      <c r="I103" s="44"/>
    </row>
    <row r="104" spans="1:9" ht="26.25" x14ac:dyDescent="0.25">
      <c r="A104" s="5" t="s">
        <v>157</v>
      </c>
      <c r="B104" s="6">
        <v>1083</v>
      </c>
      <c r="C104" s="94" t="s">
        <v>229</v>
      </c>
      <c r="D104" s="94" t="s">
        <v>229</v>
      </c>
      <c r="E104" s="385" t="s">
        <v>229</v>
      </c>
      <c r="F104" s="94" t="s">
        <v>229</v>
      </c>
      <c r="G104" s="415">
        <f t="shared" si="5"/>
        <v>0</v>
      </c>
      <c r="H104" s="11"/>
      <c r="I104" s="12"/>
    </row>
    <row r="105" spans="1:9" ht="26.25" x14ac:dyDescent="0.25">
      <c r="A105" s="5" t="s">
        <v>158</v>
      </c>
      <c r="B105" s="6">
        <v>1084</v>
      </c>
      <c r="C105" s="94" t="s">
        <v>229</v>
      </c>
      <c r="D105" s="94" t="s">
        <v>229</v>
      </c>
      <c r="E105" s="385" t="s">
        <v>229</v>
      </c>
      <c r="F105" s="94" t="s">
        <v>229</v>
      </c>
      <c r="G105" s="415">
        <f t="shared" si="5"/>
        <v>0</v>
      </c>
      <c r="H105" s="11"/>
      <c r="I105" s="12"/>
    </row>
    <row r="106" spans="1:9" ht="26.25" x14ac:dyDescent="0.25">
      <c r="A106" s="5" t="s">
        <v>159</v>
      </c>
      <c r="B106" s="6">
        <v>1085</v>
      </c>
      <c r="C106" s="94" t="s">
        <v>229</v>
      </c>
      <c r="D106" s="94" t="s">
        <v>229</v>
      </c>
      <c r="E106" s="385" t="s">
        <v>229</v>
      </c>
      <c r="F106" s="94" t="s">
        <v>229</v>
      </c>
      <c r="G106" s="415">
        <f t="shared" si="5"/>
        <v>0</v>
      </c>
      <c r="H106" s="11"/>
      <c r="I106" s="12"/>
    </row>
    <row r="107" spans="1:9" ht="26.25" x14ac:dyDescent="0.25">
      <c r="A107" s="5" t="s">
        <v>160</v>
      </c>
      <c r="B107" s="6">
        <v>1086</v>
      </c>
      <c r="C107" s="151">
        <v>-95</v>
      </c>
      <c r="D107" s="152">
        <v>-320</v>
      </c>
      <c r="E107" s="386">
        <f>E109+E110+E112</f>
        <v>-22</v>
      </c>
      <c r="F107" s="153">
        <v>-109</v>
      </c>
      <c r="G107" s="415">
        <f t="shared" si="5"/>
        <v>-87</v>
      </c>
      <c r="H107" s="11">
        <f t="shared" si="6"/>
        <v>495.45454545454544</v>
      </c>
      <c r="I107" s="12"/>
    </row>
    <row r="108" spans="1:9" ht="26.25" x14ac:dyDescent="0.25">
      <c r="A108" s="39" t="s">
        <v>161</v>
      </c>
      <c r="B108" s="40" t="s">
        <v>162</v>
      </c>
      <c r="C108" s="40" t="s">
        <v>229</v>
      </c>
      <c r="D108" s="40" t="s">
        <v>229</v>
      </c>
      <c r="E108" s="385" t="s">
        <v>229</v>
      </c>
      <c r="F108" s="40" t="s">
        <v>229</v>
      </c>
      <c r="G108" s="415">
        <f t="shared" si="5"/>
        <v>0</v>
      </c>
      <c r="H108" s="11"/>
      <c r="I108" s="44"/>
    </row>
    <row r="109" spans="1:9" x14ac:dyDescent="0.25">
      <c r="A109" s="39" t="s">
        <v>163</v>
      </c>
      <c r="B109" s="40" t="s">
        <v>164</v>
      </c>
      <c r="C109" s="154">
        <v>-15</v>
      </c>
      <c r="D109" s="155">
        <v>-18.7</v>
      </c>
      <c r="E109" s="387">
        <v>-4.5</v>
      </c>
      <c r="F109" s="64">
        <v>-4.4000000000000004</v>
      </c>
      <c r="G109" s="415">
        <f t="shared" si="5"/>
        <v>9.9999999999999645E-2</v>
      </c>
      <c r="H109" s="11">
        <f t="shared" si="6"/>
        <v>97.777777777777786</v>
      </c>
      <c r="I109" s="44" t="s">
        <v>165</v>
      </c>
    </row>
    <row r="110" spans="1:9" ht="26.25" x14ac:dyDescent="0.25">
      <c r="A110" s="39" t="s">
        <v>166</v>
      </c>
      <c r="B110" s="40" t="s">
        <v>167</v>
      </c>
      <c r="C110" s="156">
        <v>-12</v>
      </c>
      <c r="D110" s="157">
        <v>-28.2</v>
      </c>
      <c r="E110" s="388">
        <v>-7.5</v>
      </c>
      <c r="F110" s="158">
        <v>-7.9</v>
      </c>
      <c r="G110" s="415">
        <f t="shared" si="5"/>
        <v>-0.40000000000000036</v>
      </c>
      <c r="H110" s="11">
        <f t="shared" si="6"/>
        <v>105.33333333333334</v>
      </c>
      <c r="I110" s="44" t="s">
        <v>168</v>
      </c>
    </row>
    <row r="111" spans="1:9" ht="64.5" x14ac:dyDescent="0.25">
      <c r="A111" s="39" t="s">
        <v>169</v>
      </c>
      <c r="B111" s="40" t="s">
        <v>170</v>
      </c>
      <c r="C111" s="40" t="s">
        <v>229</v>
      </c>
      <c r="D111" s="159">
        <v>-143.9</v>
      </c>
      <c r="E111" s="385" t="s">
        <v>229</v>
      </c>
      <c r="F111" s="40" t="s">
        <v>229</v>
      </c>
      <c r="G111" s="415">
        <f t="shared" si="5"/>
        <v>0</v>
      </c>
      <c r="H111" s="11"/>
      <c r="I111" s="44"/>
    </row>
    <row r="112" spans="1:9" x14ac:dyDescent="0.25">
      <c r="A112" s="39" t="s">
        <v>171</v>
      </c>
      <c r="B112" s="40" t="s">
        <v>172</v>
      </c>
      <c r="C112" s="160">
        <v>-26.7</v>
      </c>
      <c r="D112" s="161">
        <v>-27.1</v>
      </c>
      <c r="E112" s="389">
        <v>-10</v>
      </c>
      <c r="F112" s="162">
        <v>-9.8000000000000007</v>
      </c>
      <c r="G112" s="415">
        <f t="shared" si="5"/>
        <v>0.19999999999999929</v>
      </c>
      <c r="H112" s="11">
        <f t="shared" si="6"/>
        <v>98.000000000000014</v>
      </c>
      <c r="I112" s="44" t="s">
        <v>171</v>
      </c>
    </row>
    <row r="113" spans="1:9" x14ac:dyDescent="0.25">
      <c r="A113" s="39" t="s">
        <v>173</v>
      </c>
      <c r="B113" s="40" t="s">
        <v>174</v>
      </c>
      <c r="C113" s="135">
        <v>-18.2</v>
      </c>
      <c r="D113" s="163">
        <v>-82.6</v>
      </c>
      <c r="E113" s="385" t="s">
        <v>229</v>
      </c>
      <c r="F113" s="163">
        <v>-82.6</v>
      </c>
      <c r="G113" s="415">
        <f t="shared" si="5"/>
        <v>-82.6</v>
      </c>
      <c r="H113" s="11"/>
      <c r="I113" s="44" t="s">
        <v>175</v>
      </c>
    </row>
    <row r="114" spans="1:9" x14ac:dyDescent="0.25">
      <c r="A114" s="39" t="s">
        <v>176</v>
      </c>
      <c r="B114" s="40" t="s">
        <v>177</v>
      </c>
      <c r="C114" s="164">
        <v>-23.1</v>
      </c>
      <c r="D114" s="165">
        <v>-19.5</v>
      </c>
      <c r="E114" s="385" t="s">
        <v>229</v>
      </c>
      <c r="F114" s="166">
        <v>-4.3</v>
      </c>
      <c r="G114" s="415">
        <f t="shared" si="5"/>
        <v>-4.3</v>
      </c>
      <c r="H114" s="11"/>
      <c r="I114" s="44" t="s">
        <v>178</v>
      </c>
    </row>
    <row r="115" spans="1:9" ht="26.25" x14ac:dyDescent="0.25">
      <c r="A115" s="39" t="s">
        <v>179</v>
      </c>
      <c r="B115" s="40" t="s">
        <v>180</v>
      </c>
      <c r="C115" s="40" t="s">
        <v>229</v>
      </c>
      <c r="D115" s="40" t="s">
        <v>229</v>
      </c>
      <c r="E115" s="385" t="s">
        <v>229</v>
      </c>
      <c r="F115" s="40" t="s">
        <v>229</v>
      </c>
      <c r="G115" s="415">
        <f t="shared" si="5"/>
        <v>0</v>
      </c>
      <c r="H115" s="11"/>
      <c r="I115" s="44"/>
    </row>
    <row r="116" spans="1:9" x14ac:dyDescent="0.25">
      <c r="A116" s="39"/>
      <c r="B116" s="40"/>
      <c r="C116" s="40" t="s">
        <v>229</v>
      </c>
      <c r="D116" s="40" t="s">
        <v>229</v>
      </c>
      <c r="E116" s="385" t="s">
        <v>229</v>
      </c>
      <c r="F116" s="40" t="s">
        <v>229</v>
      </c>
      <c r="G116" s="415">
        <f t="shared" si="5"/>
        <v>0</v>
      </c>
      <c r="H116" s="11"/>
      <c r="I116" s="44"/>
    </row>
    <row r="117" spans="1:9" x14ac:dyDescent="0.25">
      <c r="A117" s="39"/>
      <c r="B117" s="40"/>
      <c r="C117" s="40" t="s">
        <v>229</v>
      </c>
      <c r="D117" s="40" t="s">
        <v>229</v>
      </c>
      <c r="E117" s="385" t="s">
        <v>229</v>
      </c>
      <c r="F117" s="40" t="s">
        <v>229</v>
      </c>
      <c r="G117" s="415">
        <f t="shared" si="5"/>
        <v>0</v>
      </c>
      <c r="H117" s="11"/>
      <c r="I117" s="44"/>
    </row>
    <row r="118" spans="1:9" ht="26.25" x14ac:dyDescent="0.25">
      <c r="A118" s="5" t="s">
        <v>181</v>
      </c>
      <c r="B118" s="6">
        <v>1100</v>
      </c>
      <c r="C118" s="172">
        <v>-168</v>
      </c>
      <c r="D118" s="173">
        <v>-99</v>
      </c>
      <c r="E118" s="390">
        <v>526.79999999999995</v>
      </c>
      <c r="F118" s="11">
        <v>489</v>
      </c>
      <c r="G118" s="415">
        <f t="shared" si="5"/>
        <v>-37.799999999999955</v>
      </c>
      <c r="H118" s="11">
        <f t="shared" si="6"/>
        <v>92.824601366742613</v>
      </c>
      <c r="I118" s="4"/>
    </row>
    <row r="119" spans="1:9" ht="26.25" x14ac:dyDescent="0.25">
      <c r="A119" s="5" t="s">
        <v>182</v>
      </c>
      <c r="B119" s="6">
        <v>1110</v>
      </c>
      <c r="C119" s="48" t="s">
        <v>229</v>
      </c>
      <c r="D119" s="48" t="s">
        <v>229</v>
      </c>
      <c r="E119" s="385" t="s">
        <v>229</v>
      </c>
      <c r="F119" s="48" t="s">
        <v>229</v>
      </c>
      <c r="G119" s="415">
        <f t="shared" si="5"/>
        <v>0</v>
      </c>
      <c r="H119" s="11"/>
      <c r="I119" s="12"/>
    </row>
    <row r="120" spans="1:9" x14ac:dyDescent="0.25">
      <c r="A120" s="39"/>
      <c r="B120" s="40"/>
      <c r="C120" s="40" t="s">
        <v>229</v>
      </c>
      <c r="D120" s="40" t="s">
        <v>229</v>
      </c>
      <c r="E120" s="385" t="s">
        <v>229</v>
      </c>
      <c r="F120" s="40" t="s">
        <v>229</v>
      </c>
      <c r="G120" s="415">
        <f t="shared" si="5"/>
        <v>0</v>
      </c>
      <c r="H120" s="11"/>
      <c r="I120" s="44"/>
    </row>
    <row r="121" spans="1:9" x14ac:dyDescent="0.25">
      <c r="A121" s="39"/>
      <c r="B121" s="40"/>
      <c r="C121" s="40" t="s">
        <v>229</v>
      </c>
      <c r="D121" s="40" t="s">
        <v>229</v>
      </c>
      <c r="E121" s="385" t="s">
        <v>229</v>
      </c>
      <c r="F121" s="40" t="s">
        <v>229</v>
      </c>
      <c r="G121" s="415">
        <f t="shared" si="5"/>
        <v>0</v>
      </c>
      <c r="H121" s="11"/>
      <c r="I121" s="44"/>
    </row>
    <row r="122" spans="1:9" ht="26.25" x14ac:dyDescent="0.25">
      <c r="A122" s="5" t="s">
        <v>183</v>
      </c>
      <c r="B122" s="6">
        <v>1120</v>
      </c>
      <c r="C122" s="48" t="s">
        <v>229</v>
      </c>
      <c r="D122" s="48" t="s">
        <v>229</v>
      </c>
      <c r="E122" s="385" t="s">
        <v>229</v>
      </c>
      <c r="F122" s="48" t="s">
        <v>229</v>
      </c>
      <c r="G122" s="415">
        <f t="shared" si="5"/>
        <v>0</v>
      </c>
      <c r="H122" s="11"/>
      <c r="I122" s="12"/>
    </row>
    <row r="123" spans="1:9" x14ac:dyDescent="0.25">
      <c r="A123" s="39"/>
      <c r="B123" s="40"/>
      <c r="C123" s="40" t="s">
        <v>229</v>
      </c>
      <c r="D123" s="40" t="s">
        <v>229</v>
      </c>
      <c r="E123" s="385" t="s">
        <v>229</v>
      </c>
      <c r="F123" s="40" t="s">
        <v>229</v>
      </c>
      <c r="G123" s="415">
        <f t="shared" si="5"/>
        <v>0</v>
      </c>
      <c r="H123" s="11"/>
      <c r="I123" s="44"/>
    </row>
    <row r="124" spans="1:9" x14ac:dyDescent="0.25">
      <c r="A124" s="39"/>
      <c r="B124" s="40"/>
      <c r="C124" s="40" t="s">
        <v>229</v>
      </c>
      <c r="D124" s="40" t="s">
        <v>229</v>
      </c>
      <c r="E124" s="385" t="s">
        <v>229</v>
      </c>
      <c r="F124" s="40" t="s">
        <v>229</v>
      </c>
      <c r="G124" s="415">
        <f t="shared" si="5"/>
        <v>0</v>
      </c>
      <c r="H124" s="11"/>
      <c r="I124" s="44"/>
    </row>
    <row r="125" spans="1:9" ht="26.25" x14ac:dyDescent="0.25">
      <c r="A125" s="5" t="s">
        <v>184</v>
      </c>
      <c r="B125" s="6">
        <v>1130</v>
      </c>
      <c r="C125" s="48" t="s">
        <v>229</v>
      </c>
      <c r="D125" s="48" t="s">
        <v>229</v>
      </c>
      <c r="E125" s="385" t="s">
        <v>229</v>
      </c>
      <c r="F125" s="48" t="s">
        <v>229</v>
      </c>
      <c r="G125" s="415">
        <f t="shared" si="5"/>
        <v>0</v>
      </c>
      <c r="H125" s="11"/>
      <c r="I125" s="4"/>
    </row>
    <row r="126" spans="1:9" x14ac:dyDescent="0.25">
      <c r="A126" s="39"/>
      <c r="B126" s="40"/>
      <c r="C126" s="40" t="s">
        <v>229</v>
      </c>
      <c r="D126" s="40" t="s">
        <v>229</v>
      </c>
      <c r="E126" s="385" t="s">
        <v>229</v>
      </c>
      <c r="F126" s="40" t="s">
        <v>229</v>
      </c>
      <c r="G126" s="415">
        <f t="shared" si="5"/>
        <v>0</v>
      </c>
      <c r="H126" s="11"/>
      <c r="I126" s="44"/>
    </row>
    <row r="127" spans="1:9" x14ac:dyDescent="0.25">
      <c r="A127" s="39"/>
      <c r="B127" s="40"/>
      <c r="C127" s="40" t="s">
        <v>229</v>
      </c>
      <c r="D127" s="40" t="s">
        <v>229</v>
      </c>
      <c r="E127" s="385" t="s">
        <v>229</v>
      </c>
      <c r="F127" s="40" t="s">
        <v>229</v>
      </c>
      <c r="G127" s="415">
        <f t="shared" si="5"/>
        <v>0</v>
      </c>
      <c r="H127" s="11"/>
      <c r="I127" s="44"/>
    </row>
    <row r="128" spans="1:9" ht="26.25" x14ac:dyDescent="0.25">
      <c r="A128" s="5" t="s">
        <v>185</v>
      </c>
      <c r="B128" s="6">
        <v>1140</v>
      </c>
      <c r="C128" s="48" t="s">
        <v>229</v>
      </c>
      <c r="D128" s="48" t="s">
        <v>229</v>
      </c>
      <c r="E128" s="385" t="s">
        <v>229</v>
      </c>
      <c r="F128" s="48" t="s">
        <v>229</v>
      </c>
      <c r="G128" s="415">
        <f t="shared" si="5"/>
        <v>0</v>
      </c>
      <c r="H128" s="11"/>
      <c r="I128" s="4"/>
    </row>
    <row r="129" spans="1:9" x14ac:dyDescent="0.25">
      <c r="A129" s="39"/>
      <c r="B129" s="40"/>
      <c r="C129" s="40" t="s">
        <v>229</v>
      </c>
      <c r="D129" s="40" t="s">
        <v>229</v>
      </c>
      <c r="E129" s="385" t="s">
        <v>229</v>
      </c>
      <c r="F129" s="40" t="s">
        <v>229</v>
      </c>
      <c r="G129" s="415">
        <f t="shared" si="5"/>
        <v>0</v>
      </c>
      <c r="H129" s="11"/>
      <c r="I129" s="44"/>
    </row>
    <row r="130" spans="1:9" x14ac:dyDescent="0.25">
      <c r="A130" s="39"/>
      <c r="B130" s="40"/>
      <c r="C130" s="40" t="s">
        <v>229</v>
      </c>
      <c r="D130" s="40" t="s">
        <v>229</v>
      </c>
      <c r="E130" s="385" t="s">
        <v>229</v>
      </c>
      <c r="F130" s="40" t="s">
        <v>229</v>
      </c>
      <c r="G130" s="415">
        <f t="shared" si="5"/>
        <v>0</v>
      </c>
      <c r="H130" s="11"/>
      <c r="I130" s="44"/>
    </row>
    <row r="131" spans="1:9" ht="26.25" x14ac:dyDescent="0.25">
      <c r="A131" s="5" t="s">
        <v>186</v>
      </c>
      <c r="B131" s="6">
        <v>1150</v>
      </c>
      <c r="C131" s="48" t="s">
        <v>229</v>
      </c>
      <c r="D131" s="11">
        <v>144</v>
      </c>
      <c r="E131" s="385" t="s">
        <v>229</v>
      </c>
      <c r="F131" s="48" t="s">
        <v>229</v>
      </c>
      <c r="G131" s="415">
        <f t="shared" si="5"/>
        <v>0</v>
      </c>
      <c r="H131" s="11"/>
      <c r="I131" s="4"/>
    </row>
    <row r="132" spans="1:9" x14ac:dyDescent="0.25">
      <c r="A132" s="5" t="s">
        <v>140</v>
      </c>
      <c r="B132" s="6">
        <v>1151</v>
      </c>
      <c r="C132" s="94" t="s">
        <v>229</v>
      </c>
      <c r="D132" s="94" t="s">
        <v>229</v>
      </c>
      <c r="E132" s="385" t="s">
        <v>229</v>
      </c>
      <c r="F132" s="94" t="s">
        <v>229</v>
      </c>
      <c r="G132" s="415">
        <f t="shared" si="5"/>
        <v>0</v>
      </c>
      <c r="H132" s="11"/>
      <c r="I132" s="12"/>
    </row>
    <row r="133" spans="1:9" x14ac:dyDescent="0.25">
      <c r="A133" s="5" t="s">
        <v>187</v>
      </c>
      <c r="B133" s="6">
        <v>1152</v>
      </c>
      <c r="C133" s="48" t="s">
        <v>229</v>
      </c>
      <c r="D133" s="11">
        <v>144</v>
      </c>
      <c r="E133" s="385" t="s">
        <v>229</v>
      </c>
      <c r="F133" s="48" t="s">
        <v>229</v>
      </c>
      <c r="G133" s="415">
        <f t="shared" si="5"/>
        <v>0</v>
      </c>
      <c r="H133" s="11"/>
      <c r="I133" s="12"/>
    </row>
    <row r="134" spans="1:9" x14ac:dyDescent="0.25">
      <c r="A134" s="39" t="s">
        <v>50</v>
      </c>
      <c r="B134" s="40" t="s">
        <v>188</v>
      </c>
      <c r="C134" s="40" t="s">
        <v>229</v>
      </c>
      <c r="D134" s="40" t="s">
        <v>229</v>
      </c>
      <c r="E134" s="366" t="s">
        <v>229</v>
      </c>
      <c r="F134" s="40" t="s">
        <v>229</v>
      </c>
      <c r="G134" s="415">
        <f t="shared" si="5"/>
        <v>0</v>
      </c>
      <c r="H134" s="11"/>
      <c r="I134" s="44"/>
    </row>
    <row r="135" spans="1:9" ht="39" x14ac:dyDescent="0.25">
      <c r="A135" s="39" t="s">
        <v>189</v>
      </c>
      <c r="B135" s="40" t="s">
        <v>190</v>
      </c>
      <c r="C135" s="40" t="s">
        <v>229</v>
      </c>
      <c r="D135" s="150">
        <v>144</v>
      </c>
      <c r="E135" s="366" t="s">
        <v>229</v>
      </c>
      <c r="F135" s="40" t="s">
        <v>229</v>
      </c>
      <c r="G135" s="415">
        <f t="shared" si="5"/>
        <v>0</v>
      </c>
      <c r="H135" s="11"/>
      <c r="I135" s="44"/>
    </row>
    <row r="136" spans="1:9" x14ac:dyDescent="0.25">
      <c r="A136" s="39"/>
      <c r="B136" s="40"/>
      <c r="C136" s="40" t="s">
        <v>229</v>
      </c>
      <c r="D136" s="40" t="s">
        <v>229</v>
      </c>
      <c r="E136" s="366" t="s">
        <v>229</v>
      </c>
      <c r="F136" s="40" t="s">
        <v>229</v>
      </c>
      <c r="G136" s="415">
        <f t="shared" ref="G136:G163" si="7">F136-E136</f>
        <v>0</v>
      </c>
      <c r="H136" s="11"/>
      <c r="I136" s="44"/>
    </row>
    <row r="137" spans="1:9" x14ac:dyDescent="0.25">
      <c r="A137" s="39"/>
      <c r="B137" s="40"/>
      <c r="C137" s="40" t="s">
        <v>229</v>
      </c>
      <c r="D137" s="40" t="s">
        <v>229</v>
      </c>
      <c r="E137" s="366" t="s">
        <v>229</v>
      </c>
      <c r="F137" s="40" t="s">
        <v>229</v>
      </c>
      <c r="G137" s="415">
        <f t="shared" si="7"/>
        <v>0</v>
      </c>
      <c r="H137" s="11"/>
      <c r="I137" s="44"/>
    </row>
    <row r="138" spans="1:9" ht="26.25" x14ac:dyDescent="0.25">
      <c r="A138" s="5" t="s">
        <v>191</v>
      </c>
      <c r="B138" s="6">
        <v>1160</v>
      </c>
      <c r="C138" s="48" t="s">
        <v>229</v>
      </c>
      <c r="D138" s="167">
        <v>-42</v>
      </c>
      <c r="E138" s="385" t="s">
        <v>229</v>
      </c>
      <c r="F138" s="48" t="s">
        <v>229</v>
      </c>
      <c r="G138" s="415">
        <f t="shared" si="7"/>
        <v>0</v>
      </c>
      <c r="H138" s="11"/>
      <c r="I138" s="4"/>
    </row>
    <row r="139" spans="1:9" x14ac:dyDescent="0.25">
      <c r="A139" s="5" t="s">
        <v>140</v>
      </c>
      <c r="B139" s="6">
        <v>1161</v>
      </c>
      <c r="C139" s="94" t="s">
        <v>229</v>
      </c>
      <c r="D139" s="94" t="s">
        <v>229</v>
      </c>
      <c r="E139" s="385" t="s">
        <v>229</v>
      </c>
      <c r="F139" s="94" t="s">
        <v>229</v>
      </c>
      <c r="G139" s="415">
        <f t="shared" si="7"/>
        <v>0</v>
      </c>
      <c r="H139" s="11"/>
      <c r="I139" s="12"/>
    </row>
    <row r="140" spans="1:9" x14ac:dyDescent="0.25">
      <c r="A140" s="5" t="s">
        <v>25</v>
      </c>
      <c r="B140" s="6">
        <v>1162</v>
      </c>
      <c r="C140" s="48" t="s">
        <v>229</v>
      </c>
      <c r="D140" s="167">
        <v>-42</v>
      </c>
      <c r="E140" s="366" t="s">
        <v>229</v>
      </c>
      <c r="F140" s="48" t="s">
        <v>229</v>
      </c>
      <c r="G140" s="415">
        <f t="shared" si="7"/>
        <v>0</v>
      </c>
      <c r="H140" s="11"/>
      <c r="I140" s="12"/>
    </row>
    <row r="141" spans="1:9" ht="39" x14ac:dyDescent="0.25">
      <c r="A141" s="39" t="s">
        <v>192</v>
      </c>
      <c r="B141" s="40" t="s">
        <v>193</v>
      </c>
      <c r="C141" s="40" t="s">
        <v>229</v>
      </c>
      <c r="D141" s="168">
        <v>-42</v>
      </c>
      <c r="E141" s="366" t="s">
        <v>229</v>
      </c>
      <c r="F141" s="40" t="s">
        <v>229</v>
      </c>
      <c r="G141" s="415">
        <f t="shared" si="7"/>
        <v>0</v>
      </c>
      <c r="H141" s="11"/>
      <c r="I141" s="44"/>
    </row>
    <row r="142" spans="1:9" x14ac:dyDescent="0.25">
      <c r="A142" s="39" t="s">
        <v>50</v>
      </c>
      <c r="B142" s="40" t="s">
        <v>194</v>
      </c>
      <c r="C142" s="40" t="s">
        <v>229</v>
      </c>
      <c r="D142" s="40" t="s">
        <v>229</v>
      </c>
      <c r="E142" s="366" t="s">
        <v>229</v>
      </c>
      <c r="F142" s="40" t="s">
        <v>229</v>
      </c>
      <c r="G142" s="415">
        <f t="shared" si="7"/>
        <v>0</v>
      </c>
      <c r="H142" s="11"/>
      <c r="I142" s="44"/>
    </row>
    <row r="143" spans="1:9" x14ac:dyDescent="0.25">
      <c r="A143" s="39"/>
      <c r="B143" s="40"/>
      <c r="C143" s="40" t="s">
        <v>229</v>
      </c>
      <c r="D143" s="40" t="s">
        <v>229</v>
      </c>
      <c r="E143" s="366" t="s">
        <v>229</v>
      </c>
      <c r="F143" s="40" t="s">
        <v>229</v>
      </c>
      <c r="G143" s="415">
        <f t="shared" si="7"/>
        <v>0</v>
      </c>
      <c r="H143" s="11"/>
      <c r="I143" s="44"/>
    </row>
    <row r="144" spans="1:9" x14ac:dyDescent="0.25">
      <c r="A144" s="39"/>
      <c r="B144" s="40"/>
      <c r="C144" s="40" t="s">
        <v>229</v>
      </c>
      <c r="D144" s="40" t="s">
        <v>229</v>
      </c>
      <c r="E144" s="366" t="s">
        <v>229</v>
      </c>
      <c r="F144" s="40" t="s">
        <v>229</v>
      </c>
      <c r="G144" s="415">
        <f t="shared" si="7"/>
        <v>0</v>
      </c>
      <c r="H144" s="11"/>
      <c r="I144" s="44"/>
    </row>
    <row r="145" spans="1:9" ht="26.25" x14ac:dyDescent="0.25">
      <c r="A145" s="5" t="s">
        <v>195</v>
      </c>
      <c r="B145" s="6">
        <v>1170</v>
      </c>
      <c r="C145" s="172">
        <v>-168</v>
      </c>
      <c r="D145" s="11">
        <v>3</v>
      </c>
      <c r="E145" s="390">
        <v>526.79999999999995</v>
      </c>
      <c r="F145" s="11">
        <v>489</v>
      </c>
      <c r="G145" s="415">
        <f t="shared" si="7"/>
        <v>-37.799999999999955</v>
      </c>
      <c r="H145" s="11">
        <f t="shared" ref="H145:H163" si="8">F145/E145*100</f>
        <v>92.824601366742613</v>
      </c>
      <c r="I145" s="4"/>
    </row>
    <row r="146" spans="1:9" ht="26.25" x14ac:dyDescent="0.25">
      <c r="A146" s="5" t="s">
        <v>196</v>
      </c>
      <c r="B146" s="6">
        <v>1180</v>
      </c>
      <c r="C146" s="169">
        <v>0</v>
      </c>
      <c r="D146" s="169">
        <v>0</v>
      </c>
      <c r="E146" s="390">
        <v>-118</v>
      </c>
      <c r="F146" s="169">
        <v>0</v>
      </c>
      <c r="G146" s="415">
        <f t="shared" si="7"/>
        <v>118</v>
      </c>
      <c r="H146" s="11">
        <f t="shared" si="8"/>
        <v>0</v>
      </c>
      <c r="I146" s="4"/>
    </row>
    <row r="147" spans="1:9" x14ac:dyDescent="0.25">
      <c r="A147" s="5" t="s">
        <v>197</v>
      </c>
      <c r="B147" s="6">
        <v>1181</v>
      </c>
      <c r="C147" s="169">
        <v>0</v>
      </c>
      <c r="D147" s="169">
        <v>0</v>
      </c>
      <c r="E147" s="390">
        <v>0</v>
      </c>
      <c r="F147" s="169">
        <v>0</v>
      </c>
      <c r="G147" s="415">
        <f t="shared" si="7"/>
        <v>0</v>
      </c>
      <c r="H147" s="11"/>
      <c r="I147" s="12"/>
    </row>
    <row r="148" spans="1:9" ht="39" x14ac:dyDescent="0.25">
      <c r="A148" s="5" t="s">
        <v>240</v>
      </c>
      <c r="B148" s="6">
        <v>1190</v>
      </c>
      <c r="C148" s="169">
        <v>0</v>
      </c>
      <c r="D148" s="169">
        <v>0</v>
      </c>
      <c r="E148" s="390">
        <v>0</v>
      </c>
      <c r="F148" s="169">
        <v>0</v>
      </c>
      <c r="G148" s="415">
        <f t="shared" si="7"/>
        <v>0</v>
      </c>
      <c r="H148" s="11"/>
      <c r="I148" s="12"/>
    </row>
    <row r="149" spans="1:9" ht="39" x14ac:dyDescent="0.25">
      <c r="A149" s="5" t="s">
        <v>241</v>
      </c>
      <c r="B149" s="6">
        <v>1191</v>
      </c>
      <c r="C149" s="169">
        <v>0</v>
      </c>
      <c r="D149" s="169">
        <v>0</v>
      </c>
      <c r="E149" s="391">
        <v>0</v>
      </c>
      <c r="F149" s="169">
        <v>0</v>
      </c>
      <c r="G149" s="415">
        <f t="shared" si="7"/>
        <v>0</v>
      </c>
      <c r="H149" s="11"/>
      <c r="I149" s="12"/>
    </row>
    <row r="150" spans="1:9" ht="26.25" x14ac:dyDescent="0.25">
      <c r="A150" s="5" t="s">
        <v>198</v>
      </c>
      <c r="B150" s="6">
        <v>1200</v>
      </c>
      <c r="C150" s="172">
        <v>-168</v>
      </c>
      <c r="D150" s="11">
        <v>3</v>
      </c>
      <c r="E150" s="390">
        <f>E145+E146</f>
        <v>408.79999999999995</v>
      </c>
      <c r="F150" s="11">
        <v>489</v>
      </c>
      <c r="G150" s="415">
        <f t="shared" si="7"/>
        <v>80.200000000000045</v>
      </c>
      <c r="H150" s="11">
        <f t="shared" si="8"/>
        <v>119.61839530332684</v>
      </c>
      <c r="I150" s="4"/>
    </row>
    <row r="151" spans="1:9" x14ac:dyDescent="0.25">
      <c r="A151" s="5" t="s">
        <v>242</v>
      </c>
      <c r="B151" s="6">
        <v>1201</v>
      </c>
      <c r="C151" s="169">
        <v>0</v>
      </c>
      <c r="D151" s="169">
        <v>3</v>
      </c>
      <c r="E151" s="390">
        <f>E150</f>
        <v>408.79999999999995</v>
      </c>
      <c r="F151" s="169">
        <v>0</v>
      </c>
      <c r="G151" s="415">
        <f t="shared" si="7"/>
        <v>-408.79999999999995</v>
      </c>
      <c r="H151" s="11">
        <f t="shared" si="8"/>
        <v>0</v>
      </c>
      <c r="I151" s="12"/>
    </row>
    <row r="152" spans="1:9" x14ac:dyDescent="0.25">
      <c r="A152" s="5" t="s">
        <v>199</v>
      </c>
      <c r="B152" s="6">
        <v>1202</v>
      </c>
      <c r="C152" s="170">
        <v>-168</v>
      </c>
      <c r="D152" s="169">
        <v>0</v>
      </c>
      <c r="E152" s="390">
        <v>0</v>
      </c>
      <c r="F152" s="169">
        <v>0</v>
      </c>
      <c r="G152" s="415">
        <f t="shared" si="7"/>
        <v>0</v>
      </c>
      <c r="H152" s="11"/>
      <c r="I152" s="12"/>
    </row>
    <row r="153" spans="1:9" x14ac:dyDescent="0.25">
      <c r="A153" s="5" t="s">
        <v>200</v>
      </c>
      <c r="B153" s="6">
        <v>1210</v>
      </c>
      <c r="C153" s="149">
        <v>9082</v>
      </c>
      <c r="D153" s="149">
        <v>8258</v>
      </c>
      <c r="E153" s="421">
        <v>5099.5</v>
      </c>
      <c r="F153" s="149">
        <v>3732</v>
      </c>
      <c r="G153" s="415">
        <f t="shared" si="7"/>
        <v>-1367.5</v>
      </c>
      <c r="H153" s="11">
        <f t="shared" si="8"/>
        <v>73.183645455436803</v>
      </c>
      <c r="I153" s="4"/>
    </row>
    <row r="154" spans="1:9" x14ac:dyDescent="0.25">
      <c r="A154" s="5" t="s">
        <v>201</v>
      </c>
      <c r="B154" s="6">
        <v>1220</v>
      </c>
      <c r="C154" s="422">
        <v>-9250</v>
      </c>
      <c r="D154" s="423">
        <v>-8255</v>
      </c>
      <c r="E154" s="424">
        <v>-4690.7</v>
      </c>
      <c r="F154" s="425">
        <v>-3243</v>
      </c>
      <c r="G154" s="415">
        <f t="shared" si="7"/>
        <v>1447.6999999999998</v>
      </c>
      <c r="H154" s="11">
        <f t="shared" si="8"/>
        <v>69.136802609418638</v>
      </c>
      <c r="I154" s="4"/>
    </row>
    <row r="155" spans="1:9" x14ac:dyDescent="0.25">
      <c r="A155" s="5" t="s">
        <v>202</v>
      </c>
      <c r="B155" s="6">
        <v>1230</v>
      </c>
      <c r="C155" s="94" t="s">
        <v>229</v>
      </c>
      <c r="D155" s="94" t="s">
        <v>229</v>
      </c>
      <c r="E155" s="385" t="s">
        <v>229</v>
      </c>
      <c r="F155" s="94" t="s">
        <v>229</v>
      </c>
      <c r="G155" s="415">
        <f t="shared" si="7"/>
        <v>0</v>
      </c>
      <c r="H155" s="11"/>
      <c r="I155" s="12"/>
    </row>
    <row r="156" spans="1:9" x14ac:dyDescent="0.25">
      <c r="A156" s="440" t="s">
        <v>203</v>
      </c>
      <c r="B156" s="440"/>
      <c r="C156" s="440"/>
      <c r="D156" s="440"/>
      <c r="E156" s="440"/>
      <c r="F156" s="426"/>
      <c r="G156" s="415">
        <f t="shared" si="7"/>
        <v>0</v>
      </c>
      <c r="H156" s="11"/>
      <c r="I156" s="171"/>
    </row>
    <row r="157" spans="1:9" ht="39" x14ac:dyDescent="0.25">
      <c r="A157" s="5" t="s">
        <v>204</v>
      </c>
      <c r="B157" s="6">
        <v>1300</v>
      </c>
      <c r="C157" s="172">
        <v>-168</v>
      </c>
      <c r="D157" s="173">
        <v>-99</v>
      </c>
      <c r="E157" s="390">
        <v>526.79999999999995</v>
      </c>
      <c r="F157" s="11">
        <v>489</v>
      </c>
      <c r="G157" s="415">
        <f t="shared" si="7"/>
        <v>-37.799999999999955</v>
      </c>
      <c r="H157" s="11">
        <f t="shared" si="8"/>
        <v>92.824601366742613</v>
      </c>
      <c r="I157" s="12"/>
    </row>
    <row r="158" spans="1:9" x14ac:dyDescent="0.25">
      <c r="A158" s="5" t="s">
        <v>205</v>
      </c>
      <c r="B158" s="6">
        <v>1301</v>
      </c>
      <c r="C158" s="149">
        <v>1061</v>
      </c>
      <c r="D158" s="11">
        <v>895</v>
      </c>
      <c r="E158" s="390">
        <v>343</v>
      </c>
      <c r="F158" s="11">
        <v>310</v>
      </c>
      <c r="G158" s="415">
        <f t="shared" si="7"/>
        <v>-33</v>
      </c>
      <c r="H158" s="11">
        <f t="shared" si="8"/>
        <v>90.37900874635568</v>
      </c>
      <c r="I158" s="12"/>
    </row>
    <row r="159" spans="1:9" ht="26.25" x14ac:dyDescent="0.25">
      <c r="A159" s="5" t="s">
        <v>206</v>
      </c>
      <c r="B159" s="6">
        <v>1302</v>
      </c>
      <c r="C159" s="11">
        <v>0</v>
      </c>
      <c r="D159" s="11">
        <v>0</v>
      </c>
      <c r="E159" s="390">
        <v>0</v>
      </c>
      <c r="F159" s="11">
        <v>0</v>
      </c>
      <c r="G159" s="415">
        <f t="shared" si="7"/>
        <v>0</v>
      </c>
      <c r="H159" s="11"/>
      <c r="I159" s="12"/>
    </row>
    <row r="160" spans="1:9" ht="26.25" x14ac:dyDescent="0.25">
      <c r="A160" s="5" t="s">
        <v>207</v>
      </c>
      <c r="B160" s="6">
        <v>1303</v>
      </c>
      <c r="C160" s="11">
        <v>0</v>
      </c>
      <c r="D160" s="11">
        <v>0</v>
      </c>
      <c r="E160" s="390">
        <v>0</v>
      </c>
      <c r="F160" s="11">
        <v>0</v>
      </c>
      <c r="G160" s="415">
        <f t="shared" si="7"/>
        <v>0</v>
      </c>
      <c r="H160" s="11"/>
      <c r="I160" s="12"/>
    </row>
    <row r="161" spans="1:9" ht="26.25" x14ac:dyDescent="0.25">
      <c r="A161" s="5" t="s">
        <v>208</v>
      </c>
      <c r="B161" s="6">
        <v>1304</v>
      </c>
      <c r="C161" s="11">
        <v>0</v>
      </c>
      <c r="D161" s="11">
        <v>0</v>
      </c>
      <c r="E161" s="391">
        <v>0</v>
      </c>
      <c r="F161" s="11">
        <v>0</v>
      </c>
      <c r="G161" s="415">
        <f t="shared" si="7"/>
        <v>0</v>
      </c>
      <c r="H161" s="11"/>
      <c r="I161" s="12"/>
    </row>
    <row r="162" spans="1:9" ht="39" x14ac:dyDescent="0.25">
      <c r="A162" s="5" t="s">
        <v>209</v>
      </c>
      <c r="B162" s="6">
        <v>1305</v>
      </c>
      <c r="C162" s="11">
        <v>0</v>
      </c>
      <c r="D162" s="11">
        <v>0</v>
      </c>
      <c r="E162" s="391">
        <v>0</v>
      </c>
      <c r="F162" s="11">
        <v>0</v>
      </c>
      <c r="G162" s="415">
        <f t="shared" si="7"/>
        <v>0</v>
      </c>
      <c r="H162" s="11"/>
      <c r="I162" s="12"/>
    </row>
    <row r="163" spans="1:9" x14ac:dyDescent="0.25">
      <c r="A163" s="5" t="s">
        <v>210</v>
      </c>
      <c r="B163" s="6">
        <v>1310</v>
      </c>
      <c r="C163" s="11">
        <v>893</v>
      </c>
      <c r="D163" s="11">
        <v>796</v>
      </c>
      <c r="E163" s="390">
        <f>E157+E158</f>
        <v>869.8</v>
      </c>
      <c r="F163" s="11">
        <v>799</v>
      </c>
      <c r="G163" s="415">
        <f t="shared" si="7"/>
        <v>-70.799999999999955</v>
      </c>
      <c r="H163" s="11">
        <f t="shared" si="8"/>
        <v>91.860197746608421</v>
      </c>
      <c r="I163" s="4"/>
    </row>
    <row r="164" spans="1:9" x14ac:dyDescent="0.25">
      <c r="A164" s="440" t="s">
        <v>211</v>
      </c>
      <c r="B164" s="440"/>
      <c r="C164" s="440"/>
      <c r="D164" s="440"/>
      <c r="E164" s="440"/>
      <c r="F164" s="426"/>
      <c r="G164" s="426"/>
      <c r="H164" s="426"/>
      <c r="I164" s="171"/>
    </row>
    <row r="165" spans="1:9" ht="26.25" x14ac:dyDescent="0.25">
      <c r="A165" s="5" t="s">
        <v>212</v>
      </c>
      <c r="B165" s="6">
        <v>1400</v>
      </c>
      <c r="C165" s="174">
        <v>2020</v>
      </c>
      <c r="D165" s="174">
        <v>1149</v>
      </c>
      <c r="E165" s="391">
        <f>E166+E167</f>
        <v>1446.1</v>
      </c>
      <c r="F165" s="169">
        <v>578</v>
      </c>
      <c r="G165" s="175">
        <f>F165-E165</f>
        <v>-868.09999999999991</v>
      </c>
      <c r="H165" s="11">
        <f>F165/E165*100</f>
        <v>39.96957333517738</v>
      </c>
      <c r="I165" s="12"/>
    </row>
    <row r="166" spans="1:9" ht="26.25" x14ac:dyDescent="0.25">
      <c r="A166" s="5" t="s">
        <v>213</v>
      </c>
      <c r="B166" s="6">
        <v>1401</v>
      </c>
      <c r="C166" s="169">
        <v>82</v>
      </c>
      <c r="D166" s="169">
        <v>303.60000000000002</v>
      </c>
      <c r="E166" s="391">
        <v>69.5</v>
      </c>
      <c r="F166" s="169">
        <v>43.6</v>
      </c>
      <c r="G166" s="175">
        <f t="shared" ref="G166:G172" si="9">F166-E166</f>
        <v>-25.9</v>
      </c>
      <c r="H166" s="11">
        <f t="shared" ref="H166:H172" si="10">F166/E166*100</f>
        <v>62.733812949640289</v>
      </c>
      <c r="I166" s="12"/>
    </row>
    <row r="167" spans="1:9" x14ac:dyDescent="0.25">
      <c r="A167" s="5" t="s">
        <v>214</v>
      </c>
      <c r="B167" s="6">
        <v>1402</v>
      </c>
      <c r="C167" s="174">
        <v>1938</v>
      </c>
      <c r="D167" s="169">
        <v>845.4</v>
      </c>
      <c r="E167" s="391">
        <v>1376.6</v>
      </c>
      <c r="F167" s="169">
        <v>534.4</v>
      </c>
      <c r="G167" s="175">
        <f t="shared" si="9"/>
        <v>-842.19999999999993</v>
      </c>
      <c r="H167" s="11">
        <f t="shared" si="10"/>
        <v>38.820281853842801</v>
      </c>
      <c r="I167" s="12"/>
    </row>
    <row r="168" spans="1:9" x14ac:dyDescent="0.25">
      <c r="A168" s="5" t="s">
        <v>18</v>
      </c>
      <c r="B168" s="6">
        <v>1410</v>
      </c>
      <c r="C168" s="174">
        <v>3598</v>
      </c>
      <c r="D168" s="174">
        <v>3660</v>
      </c>
      <c r="E168" s="392">
        <v>1491.1</v>
      </c>
      <c r="F168" s="174">
        <v>1376</v>
      </c>
      <c r="G168" s="175">
        <f t="shared" si="9"/>
        <v>-115.09999999999991</v>
      </c>
      <c r="H168" s="11">
        <f t="shared" si="10"/>
        <v>92.280866474414864</v>
      </c>
      <c r="I168" s="12"/>
    </row>
    <row r="169" spans="1:9" ht="26.25" x14ac:dyDescent="0.25">
      <c r="A169" s="5" t="s">
        <v>20</v>
      </c>
      <c r="B169" s="6">
        <v>1420</v>
      </c>
      <c r="C169" s="174">
        <v>1314</v>
      </c>
      <c r="D169" s="169">
        <v>821</v>
      </c>
      <c r="E169" s="391">
        <v>547.4</v>
      </c>
      <c r="F169" s="169">
        <v>307</v>
      </c>
      <c r="G169" s="175">
        <f t="shared" si="9"/>
        <v>-240.39999999999998</v>
      </c>
      <c r="H169" s="11">
        <f t="shared" si="10"/>
        <v>56.083302886371946</v>
      </c>
      <c r="I169" s="12"/>
    </row>
    <row r="170" spans="1:9" x14ac:dyDescent="0.25">
      <c r="A170" s="5" t="s">
        <v>215</v>
      </c>
      <c r="B170" s="6">
        <v>1430</v>
      </c>
      <c r="C170" s="174">
        <v>1061</v>
      </c>
      <c r="D170" s="169">
        <v>895</v>
      </c>
      <c r="E170" s="391">
        <v>343</v>
      </c>
      <c r="F170" s="169">
        <v>310</v>
      </c>
      <c r="G170" s="175">
        <f t="shared" si="9"/>
        <v>-33</v>
      </c>
      <c r="H170" s="11">
        <f t="shared" si="10"/>
        <v>90.37900874635568</v>
      </c>
      <c r="I170" s="12"/>
    </row>
    <row r="171" spans="1:9" x14ac:dyDescent="0.25">
      <c r="A171" s="5" t="s">
        <v>216</v>
      </c>
      <c r="B171" s="6">
        <v>1440</v>
      </c>
      <c r="C171" s="174">
        <v>1257</v>
      </c>
      <c r="D171" s="174">
        <v>1688</v>
      </c>
      <c r="E171" s="391">
        <v>745.1</v>
      </c>
      <c r="F171" s="169">
        <v>672</v>
      </c>
      <c r="G171" s="175">
        <f t="shared" si="9"/>
        <v>-73.100000000000023</v>
      </c>
      <c r="H171" s="11">
        <f t="shared" si="10"/>
        <v>90.189236344114875</v>
      </c>
      <c r="I171" s="12"/>
    </row>
    <row r="172" spans="1:9" x14ac:dyDescent="0.25">
      <c r="A172" s="5" t="s">
        <v>217</v>
      </c>
      <c r="B172" s="6">
        <v>1450</v>
      </c>
      <c r="C172" s="149">
        <v>9250</v>
      </c>
      <c r="D172" s="149">
        <v>8213</v>
      </c>
      <c r="E172" s="392">
        <f>E165+E168+E169+E170+E171</f>
        <v>4572.7</v>
      </c>
      <c r="F172" s="149">
        <v>3243</v>
      </c>
      <c r="G172" s="175">
        <f t="shared" si="9"/>
        <v>-1329.6999999999998</v>
      </c>
      <c r="H172" s="11">
        <f t="shared" si="10"/>
        <v>70.920900124652832</v>
      </c>
      <c r="I172" s="4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76" t="s">
        <v>218</v>
      </c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77" t="s">
        <v>219</v>
      </c>
      <c r="B175" s="178"/>
      <c r="C175" s="177"/>
      <c r="D175" s="177"/>
      <c r="E175" s="179"/>
      <c r="F175" s="441" t="s">
        <v>220</v>
      </c>
      <c r="G175" s="441"/>
      <c r="H175" s="441"/>
      <c r="I175" s="1"/>
    </row>
    <row r="176" spans="1:9" x14ac:dyDescent="0.25">
      <c r="A176" s="180" t="s">
        <v>221</v>
      </c>
      <c r="B176" s="1"/>
      <c r="C176" s="442" t="s">
        <v>222</v>
      </c>
      <c r="D176" s="442"/>
      <c r="E176" s="1"/>
      <c r="F176" s="442" t="s">
        <v>223</v>
      </c>
      <c r="G176" s="442"/>
      <c r="H176" s="442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</sheetData>
  <autoFilter ref="A5:I172"/>
  <mergeCells count="12">
    <mergeCell ref="I3:I4"/>
    <mergeCell ref="A1:H1"/>
    <mergeCell ref="A3:A4"/>
    <mergeCell ref="B3:B4"/>
    <mergeCell ref="C3:D3"/>
    <mergeCell ref="E3:H3"/>
    <mergeCell ref="A6:I6"/>
    <mergeCell ref="A156:E156"/>
    <mergeCell ref="A164:E164"/>
    <mergeCell ref="F175:H175"/>
    <mergeCell ref="C176:D176"/>
    <mergeCell ref="F176:H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45" workbookViewId="0">
      <selection activeCell="E52" sqref="E52"/>
    </sheetView>
  </sheetViews>
  <sheetFormatPr defaultRowHeight="15" x14ac:dyDescent="0.25"/>
  <cols>
    <col min="1" max="1" width="34.28515625" customWidth="1"/>
  </cols>
  <sheetData>
    <row r="1" spans="1:8" x14ac:dyDescent="0.25">
      <c r="A1" s="448" t="s">
        <v>264</v>
      </c>
      <c r="B1" s="448"/>
      <c r="C1" s="448"/>
      <c r="D1" s="448"/>
      <c r="E1" s="448"/>
      <c r="F1" s="448"/>
      <c r="G1" s="448"/>
      <c r="H1" s="448"/>
    </row>
    <row r="2" spans="1:8" x14ac:dyDescent="0.25">
      <c r="A2" s="235"/>
      <c r="B2" s="235"/>
      <c r="C2" s="235"/>
      <c r="D2" s="235"/>
      <c r="E2" s="235"/>
      <c r="F2" s="235"/>
      <c r="G2" s="235"/>
      <c r="H2" s="235"/>
    </row>
    <row r="3" spans="1:8" ht="32.25" customHeight="1" x14ac:dyDescent="0.25">
      <c r="A3" s="449" t="s">
        <v>1</v>
      </c>
      <c r="B3" s="449" t="s">
        <v>224</v>
      </c>
      <c r="C3" s="449" t="s">
        <v>3</v>
      </c>
      <c r="D3" s="449"/>
      <c r="E3" s="449" t="s">
        <v>4</v>
      </c>
      <c r="F3" s="449"/>
      <c r="G3" s="449"/>
      <c r="H3" s="449"/>
    </row>
    <row r="4" spans="1:8" ht="25.5" x14ac:dyDescent="0.25">
      <c r="A4" s="449"/>
      <c r="B4" s="449"/>
      <c r="C4" s="236" t="s">
        <v>6</v>
      </c>
      <c r="D4" s="236" t="s">
        <v>7</v>
      </c>
      <c r="E4" s="236" t="s">
        <v>8</v>
      </c>
      <c r="F4" s="236" t="s">
        <v>9</v>
      </c>
      <c r="G4" s="236" t="s">
        <v>225</v>
      </c>
      <c r="H4" s="236" t="s">
        <v>10</v>
      </c>
    </row>
    <row r="5" spans="1:8" x14ac:dyDescent="0.25">
      <c r="A5" s="237">
        <v>1</v>
      </c>
      <c r="B5" s="237">
        <v>2</v>
      </c>
      <c r="C5" s="237">
        <v>3</v>
      </c>
      <c r="D5" s="237">
        <v>4</v>
      </c>
      <c r="E5" s="237">
        <v>5</v>
      </c>
      <c r="F5" s="237">
        <v>6</v>
      </c>
      <c r="G5" s="237">
        <v>7</v>
      </c>
      <c r="H5" s="237">
        <v>8</v>
      </c>
    </row>
    <row r="6" spans="1:8" x14ac:dyDescent="0.25">
      <c r="A6" s="445" t="s">
        <v>265</v>
      </c>
      <c r="B6" s="445"/>
      <c r="C6" s="445"/>
      <c r="D6" s="445"/>
      <c r="E6" s="445"/>
      <c r="F6" s="445"/>
      <c r="G6" s="445"/>
      <c r="H6" s="445"/>
    </row>
    <row r="7" spans="1:8" ht="39" x14ac:dyDescent="0.25">
      <c r="A7" s="238" t="s">
        <v>266</v>
      </c>
      <c r="B7" s="237">
        <v>2000</v>
      </c>
      <c r="C7" s="239">
        <v>-5582</v>
      </c>
      <c r="D7" s="240">
        <v>-6700</v>
      </c>
      <c r="E7" s="393">
        <v>-5107.5</v>
      </c>
      <c r="F7" s="241">
        <v>-7147</v>
      </c>
      <c r="G7" s="242">
        <v>-2039.5</v>
      </c>
      <c r="H7" s="243">
        <v>139.9</v>
      </c>
    </row>
    <row r="8" spans="1:8" ht="39" x14ac:dyDescent="0.25">
      <c r="A8" s="238" t="s">
        <v>267</v>
      </c>
      <c r="B8" s="237">
        <v>2010</v>
      </c>
      <c r="C8" s="244" t="s">
        <v>229</v>
      </c>
      <c r="D8" s="244" t="s">
        <v>229</v>
      </c>
      <c r="E8" s="394">
        <v>-61.3</v>
      </c>
      <c r="F8" s="244" t="s">
        <v>229</v>
      </c>
      <c r="G8" s="246">
        <v>1286</v>
      </c>
      <c r="H8" s="244" t="s">
        <v>229</v>
      </c>
    </row>
    <row r="9" spans="1:8" ht="39" x14ac:dyDescent="0.25">
      <c r="A9" s="238" t="s">
        <v>268</v>
      </c>
      <c r="B9" s="237">
        <v>2011</v>
      </c>
      <c r="C9" s="247" t="s">
        <v>229</v>
      </c>
      <c r="D9" s="247" t="s">
        <v>229</v>
      </c>
      <c r="E9" s="394">
        <v>-61.3</v>
      </c>
      <c r="F9" s="247" t="s">
        <v>229</v>
      </c>
      <c r="G9" s="246">
        <v>1286</v>
      </c>
      <c r="H9" s="244" t="s">
        <v>229</v>
      </c>
    </row>
    <row r="10" spans="1:8" ht="51.75" x14ac:dyDescent="0.25">
      <c r="A10" s="238" t="s">
        <v>269</v>
      </c>
      <c r="B10" s="237">
        <v>2012</v>
      </c>
      <c r="C10" s="247" t="s">
        <v>229</v>
      </c>
      <c r="D10" s="247" t="s">
        <v>229</v>
      </c>
      <c r="E10" s="395" t="s">
        <v>229</v>
      </c>
      <c r="F10" s="247" t="s">
        <v>229</v>
      </c>
      <c r="G10" s="244" t="s">
        <v>229</v>
      </c>
      <c r="H10" s="244" t="s">
        <v>229</v>
      </c>
    </row>
    <row r="11" spans="1:8" x14ac:dyDescent="0.25">
      <c r="A11" s="238" t="s">
        <v>270</v>
      </c>
      <c r="B11" s="236" t="s">
        <v>271</v>
      </c>
      <c r="C11" s="247" t="s">
        <v>229</v>
      </c>
      <c r="D11" s="247" t="s">
        <v>229</v>
      </c>
      <c r="E11" s="395" t="s">
        <v>229</v>
      </c>
      <c r="F11" s="247" t="s">
        <v>229</v>
      </c>
      <c r="G11" s="244" t="s">
        <v>229</v>
      </c>
      <c r="H11" s="244" t="s">
        <v>229</v>
      </c>
    </row>
    <row r="12" spans="1:8" x14ac:dyDescent="0.25">
      <c r="A12" s="238" t="s">
        <v>272</v>
      </c>
      <c r="B12" s="237">
        <v>2020</v>
      </c>
      <c r="C12" s="247" t="s">
        <v>229</v>
      </c>
      <c r="D12" s="247" t="s">
        <v>229</v>
      </c>
      <c r="E12" s="395" t="s">
        <v>229</v>
      </c>
      <c r="F12" s="247" t="s">
        <v>229</v>
      </c>
      <c r="G12" s="244" t="s">
        <v>229</v>
      </c>
      <c r="H12" s="244" t="s">
        <v>229</v>
      </c>
    </row>
    <row r="13" spans="1:8" x14ac:dyDescent="0.25">
      <c r="A13" s="238" t="s">
        <v>273</v>
      </c>
      <c r="B13" s="237">
        <v>2030</v>
      </c>
      <c r="C13" s="247" t="s">
        <v>229</v>
      </c>
      <c r="D13" s="247" t="s">
        <v>229</v>
      </c>
      <c r="E13" s="395">
        <v>-400</v>
      </c>
      <c r="F13" s="247" t="s">
        <v>229</v>
      </c>
      <c r="G13" s="244" t="s">
        <v>229</v>
      </c>
      <c r="H13" s="244" t="s">
        <v>229</v>
      </c>
    </row>
    <row r="14" spans="1:8" ht="26.25" x14ac:dyDescent="0.25">
      <c r="A14" s="238" t="s">
        <v>351</v>
      </c>
      <c r="B14" s="237">
        <v>2031</v>
      </c>
      <c r="C14" s="247" t="s">
        <v>229</v>
      </c>
      <c r="D14" s="247" t="s">
        <v>229</v>
      </c>
      <c r="E14" s="395" t="s">
        <v>229</v>
      </c>
      <c r="F14" s="247" t="s">
        <v>229</v>
      </c>
      <c r="G14" s="244" t="s">
        <v>229</v>
      </c>
      <c r="H14" s="244" t="s">
        <v>229</v>
      </c>
    </row>
    <row r="15" spans="1:8" x14ac:dyDescent="0.25">
      <c r="A15" s="238" t="s">
        <v>274</v>
      </c>
      <c r="B15" s="237">
        <v>2040</v>
      </c>
      <c r="C15" s="247" t="s">
        <v>229</v>
      </c>
      <c r="D15" s="247" t="s">
        <v>229</v>
      </c>
      <c r="E15" s="395" t="s">
        <v>229</v>
      </c>
      <c r="F15" s="247" t="s">
        <v>229</v>
      </c>
      <c r="G15" s="244" t="s">
        <v>229</v>
      </c>
      <c r="H15" s="244" t="s">
        <v>229</v>
      </c>
    </row>
    <row r="16" spans="1:8" x14ac:dyDescent="0.25">
      <c r="A16" s="238" t="s">
        <v>352</v>
      </c>
      <c r="B16" s="237">
        <v>2050</v>
      </c>
      <c r="C16" s="244" t="s">
        <v>229</v>
      </c>
      <c r="D16" s="244" t="s">
        <v>229</v>
      </c>
      <c r="E16" s="395" t="s">
        <v>229</v>
      </c>
      <c r="F16" s="244" t="s">
        <v>229</v>
      </c>
      <c r="G16" s="244" t="s">
        <v>229</v>
      </c>
      <c r="H16" s="244" t="s">
        <v>229</v>
      </c>
    </row>
    <row r="17" spans="1:8" x14ac:dyDescent="0.25">
      <c r="A17" s="248"/>
      <c r="B17" s="249"/>
      <c r="C17" s="249" t="s">
        <v>229</v>
      </c>
      <c r="D17" s="249" t="s">
        <v>229</v>
      </c>
      <c r="E17" s="395" t="s">
        <v>229</v>
      </c>
      <c r="F17" s="249" t="s">
        <v>229</v>
      </c>
      <c r="G17" s="244" t="s">
        <v>229</v>
      </c>
      <c r="H17" s="244" t="s">
        <v>229</v>
      </c>
    </row>
    <row r="18" spans="1:8" x14ac:dyDescent="0.25">
      <c r="A18" s="248"/>
      <c r="B18" s="249"/>
      <c r="C18" s="249" t="s">
        <v>229</v>
      </c>
      <c r="D18" s="249" t="s">
        <v>229</v>
      </c>
      <c r="E18" s="395" t="s">
        <v>229</v>
      </c>
      <c r="F18" s="249" t="s">
        <v>229</v>
      </c>
      <c r="G18" s="244" t="s">
        <v>229</v>
      </c>
      <c r="H18" s="244" t="s">
        <v>229</v>
      </c>
    </row>
    <row r="19" spans="1:8" x14ac:dyDescent="0.25">
      <c r="A19" s="238" t="s">
        <v>353</v>
      </c>
      <c r="B19" s="237">
        <v>2060</v>
      </c>
      <c r="C19" s="243">
        <v>66</v>
      </c>
      <c r="D19" s="243">
        <v>63</v>
      </c>
      <c r="E19" s="395" t="s">
        <v>229</v>
      </c>
      <c r="F19" s="243">
        <v>24</v>
      </c>
      <c r="G19" s="243">
        <v>24</v>
      </c>
      <c r="H19" s="244" t="s">
        <v>229</v>
      </c>
    </row>
    <row r="20" spans="1:8" x14ac:dyDescent="0.25">
      <c r="A20" s="248" t="s">
        <v>354</v>
      </c>
      <c r="B20" s="249"/>
      <c r="C20" s="250">
        <v>66</v>
      </c>
      <c r="D20" s="250">
        <v>63</v>
      </c>
      <c r="E20" s="395" t="s">
        <v>229</v>
      </c>
      <c r="F20" s="250">
        <v>24</v>
      </c>
      <c r="G20" s="243">
        <v>24</v>
      </c>
      <c r="H20" s="244" t="s">
        <v>229</v>
      </c>
    </row>
    <row r="21" spans="1:8" x14ac:dyDescent="0.25">
      <c r="A21" s="248" t="s">
        <v>176</v>
      </c>
      <c r="B21" s="249"/>
      <c r="C21" s="249" t="s">
        <v>229</v>
      </c>
      <c r="D21" s="249" t="s">
        <v>229</v>
      </c>
      <c r="E21" s="395" t="s">
        <v>229</v>
      </c>
      <c r="F21" s="249" t="s">
        <v>229</v>
      </c>
      <c r="G21" s="244" t="s">
        <v>229</v>
      </c>
      <c r="H21" s="244" t="s">
        <v>229</v>
      </c>
    </row>
    <row r="22" spans="1:8" x14ac:dyDescent="0.25">
      <c r="A22" s="248"/>
      <c r="B22" s="249"/>
      <c r="C22" s="249" t="s">
        <v>229</v>
      </c>
      <c r="D22" s="249" t="s">
        <v>229</v>
      </c>
      <c r="E22" s="395" t="s">
        <v>229</v>
      </c>
      <c r="F22" s="249" t="s">
        <v>229</v>
      </c>
      <c r="G22" s="244" t="s">
        <v>229</v>
      </c>
      <c r="H22" s="244" t="s">
        <v>229</v>
      </c>
    </row>
    <row r="23" spans="1:8" x14ac:dyDescent="0.25">
      <c r="A23" s="248"/>
      <c r="B23" s="249"/>
      <c r="C23" s="249" t="s">
        <v>229</v>
      </c>
      <c r="D23" s="249" t="s">
        <v>229</v>
      </c>
      <c r="E23" s="395" t="s">
        <v>229</v>
      </c>
      <c r="F23" s="249" t="s">
        <v>229</v>
      </c>
      <c r="G23" s="244" t="s">
        <v>229</v>
      </c>
      <c r="H23" s="244" t="s">
        <v>229</v>
      </c>
    </row>
    <row r="24" spans="1:8" ht="39" x14ac:dyDescent="0.25">
      <c r="A24" s="238" t="s">
        <v>277</v>
      </c>
      <c r="B24" s="237">
        <v>2070</v>
      </c>
      <c r="C24" s="251">
        <v>-5684</v>
      </c>
      <c r="D24" s="252">
        <v>-6634</v>
      </c>
      <c r="E24" s="396">
        <f>('3'!E7+'3'!E8+'3'!E13)+'2'!E150</f>
        <v>-5160</v>
      </c>
      <c r="F24" s="252">
        <v>-6634</v>
      </c>
      <c r="G24" s="253">
        <v>-609.6</v>
      </c>
      <c r="H24" s="243">
        <v>110.1</v>
      </c>
    </row>
    <row r="25" spans="1:8" x14ac:dyDescent="0.25">
      <c r="A25" s="445" t="s">
        <v>278</v>
      </c>
      <c r="B25" s="445"/>
      <c r="C25" s="445"/>
      <c r="D25" s="445"/>
      <c r="E25" s="445"/>
      <c r="F25" s="445"/>
      <c r="G25" s="445"/>
      <c r="H25" s="445"/>
    </row>
    <row r="26" spans="1:8" ht="51.75" x14ac:dyDescent="0.25">
      <c r="A26" s="254" t="s">
        <v>279</v>
      </c>
      <c r="B26" s="255">
        <v>2110</v>
      </c>
      <c r="C26" s="246">
        <v>1177.5999999999999</v>
      </c>
      <c r="D26" s="243">
        <v>956.7</v>
      </c>
      <c r="E26" s="397">
        <f>E27+E28+E31+E35</f>
        <v>658.99999999999989</v>
      </c>
      <c r="F26" s="243">
        <v>517.4</v>
      </c>
      <c r="G26" s="256">
        <v>-1265.7</v>
      </c>
      <c r="H26" s="243">
        <v>29</v>
      </c>
    </row>
    <row r="27" spans="1:8" x14ac:dyDescent="0.25">
      <c r="A27" s="238" t="s">
        <v>280</v>
      </c>
      <c r="B27" s="237">
        <v>2111</v>
      </c>
      <c r="C27" s="257">
        <v>54.6</v>
      </c>
      <c r="D27" s="257">
        <v>0</v>
      </c>
      <c r="E27" s="398">
        <v>118</v>
      </c>
      <c r="F27" s="257">
        <v>0</v>
      </c>
      <c r="G27" s="243">
        <v>0</v>
      </c>
      <c r="H27" s="243">
        <v>0</v>
      </c>
    </row>
    <row r="28" spans="1:8" ht="26.25" x14ac:dyDescent="0.25">
      <c r="A28" s="238" t="s">
        <v>281</v>
      </c>
      <c r="B28" s="237">
        <v>2112</v>
      </c>
      <c r="C28" s="258">
        <v>1052.8</v>
      </c>
      <c r="D28" s="257">
        <v>889</v>
      </c>
      <c r="E28" s="398">
        <v>450.8</v>
      </c>
      <c r="F28" s="257">
        <v>485.5</v>
      </c>
      <c r="G28" s="243">
        <v>17.5</v>
      </c>
      <c r="H28" s="243">
        <v>103.7</v>
      </c>
    </row>
    <row r="29" spans="1:8" ht="26.25" x14ac:dyDescent="0.25">
      <c r="A29" s="238" t="s">
        <v>282</v>
      </c>
      <c r="B29" s="237">
        <v>2113</v>
      </c>
      <c r="C29" s="257">
        <v>0</v>
      </c>
      <c r="D29" s="257">
        <v>0</v>
      </c>
      <c r="E29" s="398"/>
      <c r="F29" s="257">
        <v>0</v>
      </c>
      <c r="G29" s="243">
        <v>0</v>
      </c>
      <c r="H29" s="244" t="s">
        <v>229</v>
      </c>
    </row>
    <row r="30" spans="1:8" x14ac:dyDescent="0.25">
      <c r="A30" s="238" t="s">
        <v>283</v>
      </c>
      <c r="B30" s="237">
        <v>2114</v>
      </c>
      <c r="C30" s="257">
        <v>0</v>
      </c>
      <c r="D30" s="257">
        <v>0</v>
      </c>
      <c r="E30" s="398"/>
      <c r="F30" s="257">
        <v>0</v>
      </c>
      <c r="G30" s="243">
        <v>0</v>
      </c>
      <c r="H30" s="244" t="s">
        <v>229</v>
      </c>
    </row>
    <row r="31" spans="1:8" ht="39" x14ac:dyDescent="0.25">
      <c r="A31" s="238" t="s">
        <v>284</v>
      </c>
      <c r="B31" s="237">
        <v>2115</v>
      </c>
      <c r="C31" s="247" t="s">
        <v>229</v>
      </c>
      <c r="D31" s="247" t="s">
        <v>229</v>
      </c>
      <c r="E31" s="397">
        <v>61.3</v>
      </c>
      <c r="F31" s="247" t="s">
        <v>229</v>
      </c>
      <c r="G31" s="245">
        <v>-1286</v>
      </c>
      <c r="H31" s="244" t="s">
        <v>229</v>
      </c>
    </row>
    <row r="32" spans="1:8" x14ac:dyDescent="0.25">
      <c r="A32" s="238" t="s">
        <v>285</v>
      </c>
      <c r="B32" s="237">
        <v>2116</v>
      </c>
      <c r="C32" s="247" t="s">
        <v>229</v>
      </c>
      <c r="D32" s="247" t="s">
        <v>229</v>
      </c>
      <c r="E32" s="395"/>
      <c r="F32" s="247" t="s">
        <v>229</v>
      </c>
      <c r="G32" s="244" t="s">
        <v>229</v>
      </c>
      <c r="H32" s="244" t="s">
        <v>229</v>
      </c>
    </row>
    <row r="33" spans="1:8" x14ac:dyDescent="0.25">
      <c r="A33" s="238" t="s">
        <v>286</v>
      </c>
      <c r="B33" s="237">
        <v>2117</v>
      </c>
      <c r="C33" s="247" t="s">
        <v>229</v>
      </c>
      <c r="D33" s="247" t="s">
        <v>229</v>
      </c>
      <c r="E33" s="395"/>
      <c r="F33" s="247" t="s">
        <v>229</v>
      </c>
      <c r="G33" s="244" t="s">
        <v>229</v>
      </c>
      <c r="H33" s="244" t="s">
        <v>229</v>
      </c>
    </row>
    <row r="34" spans="1:8" x14ac:dyDescent="0.25">
      <c r="A34" s="238" t="s">
        <v>355</v>
      </c>
      <c r="B34" s="237">
        <v>2118</v>
      </c>
      <c r="C34" s="247" t="s">
        <v>229</v>
      </c>
      <c r="D34" s="247" t="s">
        <v>229</v>
      </c>
      <c r="E34" s="395"/>
      <c r="F34" s="247" t="s">
        <v>229</v>
      </c>
      <c r="G34" s="244" t="s">
        <v>229</v>
      </c>
      <c r="H34" s="244" t="s">
        <v>229</v>
      </c>
    </row>
    <row r="35" spans="1:8" x14ac:dyDescent="0.25">
      <c r="A35" s="238" t="s">
        <v>356</v>
      </c>
      <c r="B35" s="237">
        <v>2119</v>
      </c>
      <c r="C35" s="243">
        <v>70.2</v>
      </c>
      <c r="D35" s="243">
        <v>67.7</v>
      </c>
      <c r="E35" s="398">
        <f>E37+E38+E39</f>
        <v>28.9</v>
      </c>
      <c r="F35" s="243">
        <v>31.9</v>
      </c>
      <c r="G35" s="243">
        <v>2.8</v>
      </c>
      <c r="H35" s="243">
        <v>109.6</v>
      </c>
    </row>
    <row r="36" spans="1:8" x14ac:dyDescent="0.25">
      <c r="A36" s="248" t="s">
        <v>357</v>
      </c>
      <c r="B36" s="249"/>
      <c r="C36" s="249" t="s">
        <v>229</v>
      </c>
      <c r="D36" s="249" t="s">
        <v>229</v>
      </c>
      <c r="E36" s="395"/>
      <c r="F36" s="249" t="s">
        <v>229</v>
      </c>
      <c r="G36" s="244" t="s">
        <v>229</v>
      </c>
      <c r="H36" s="244" t="s">
        <v>229</v>
      </c>
    </row>
    <row r="37" spans="1:8" x14ac:dyDescent="0.25">
      <c r="A37" s="248" t="s">
        <v>358</v>
      </c>
      <c r="B37" s="249"/>
      <c r="C37" s="250">
        <v>6.3</v>
      </c>
      <c r="D37" s="250">
        <v>4.2</v>
      </c>
      <c r="E37" s="398">
        <v>3.5</v>
      </c>
      <c r="F37" s="250">
        <v>3.2</v>
      </c>
      <c r="G37" s="259">
        <v>-0.3</v>
      </c>
      <c r="H37" s="243">
        <v>91.4</v>
      </c>
    </row>
    <row r="38" spans="1:8" ht="26.25" x14ac:dyDescent="0.25">
      <c r="A38" s="248" t="s">
        <v>359</v>
      </c>
      <c r="B38" s="249"/>
      <c r="C38" s="250">
        <v>8.6</v>
      </c>
      <c r="D38" s="250">
        <v>6.7</v>
      </c>
      <c r="E38" s="398">
        <v>3</v>
      </c>
      <c r="F38" s="250">
        <v>1.8</v>
      </c>
      <c r="G38" s="260">
        <v>-1.2</v>
      </c>
      <c r="H38" s="243">
        <v>60</v>
      </c>
    </row>
    <row r="39" spans="1:8" x14ac:dyDescent="0.25">
      <c r="A39" s="248" t="s">
        <v>360</v>
      </c>
      <c r="B39" s="249"/>
      <c r="C39" s="250">
        <v>55.3</v>
      </c>
      <c r="D39" s="250">
        <v>56.8</v>
      </c>
      <c r="E39" s="398">
        <v>22.4</v>
      </c>
      <c r="F39" s="250">
        <v>26.9</v>
      </c>
      <c r="G39" s="243">
        <v>4.3</v>
      </c>
      <c r="H39" s="243">
        <v>119</v>
      </c>
    </row>
    <row r="40" spans="1:8" x14ac:dyDescent="0.25">
      <c r="A40" s="248"/>
      <c r="B40" s="249"/>
      <c r="C40" s="249" t="s">
        <v>229</v>
      </c>
      <c r="D40" s="249" t="s">
        <v>229</v>
      </c>
      <c r="E40" s="395"/>
      <c r="F40" s="249" t="s">
        <v>229</v>
      </c>
      <c r="G40" s="244" t="s">
        <v>229</v>
      </c>
      <c r="H40" s="244" t="s">
        <v>229</v>
      </c>
    </row>
    <row r="41" spans="1:8" x14ac:dyDescent="0.25">
      <c r="A41" s="248"/>
      <c r="B41" s="249"/>
      <c r="C41" s="249" t="s">
        <v>229</v>
      </c>
      <c r="D41" s="249" t="s">
        <v>229</v>
      </c>
      <c r="E41" s="395"/>
      <c r="F41" s="249" t="s">
        <v>229</v>
      </c>
      <c r="G41" s="244" t="s">
        <v>229</v>
      </c>
      <c r="H41" s="244" t="s">
        <v>229</v>
      </c>
    </row>
    <row r="42" spans="1:8" ht="39" x14ac:dyDescent="0.25">
      <c r="A42" s="254" t="s">
        <v>361</v>
      </c>
      <c r="B42" s="255">
        <v>2120</v>
      </c>
      <c r="C42" s="243">
        <v>537.9</v>
      </c>
      <c r="D42" s="243">
        <v>708.4</v>
      </c>
      <c r="E42" s="398">
        <f>E43+E44</f>
        <v>267.60000000000002</v>
      </c>
      <c r="F42" s="243">
        <v>329.2</v>
      </c>
      <c r="G42" s="243">
        <v>45.4</v>
      </c>
      <c r="H42" s="243">
        <v>116</v>
      </c>
    </row>
    <row r="43" spans="1:8" x14ac:dyDescent="0.25">
      <c r="A43" s="238" t="s">
        <v>355</v>
      </c>
      <c r="B43" s="237">
        <v>2121</v>
      </c>
      <c r="C43" s="257">
        <v>528.29999999999995</v>
      </c>
      <c r="D43" s="257">
        <v>674.8</v>
      </c>
      <c r="E43" s="398">
        <v>215.6</v>
      </c>
      <c r="F43" s="257">
        <v>317.10000000000002</v>
      </c>
      <c r="G43" s="243">
        <v>45.3</v>
      </c>
      <c r="H43" s="243">
        <v>116.7</v>
      </c>
    </row>
    <row r="44" spans="1:8" x14ac:dyDescent="0.25">
      <c r="A44" s="238" t="s">
        <v>362</v>
      </c>
      <c r="B44" s="237">
        <v>2122</v>
      </c>
      <c r="C44" s="257">
        <v>9.6</v>
      </c>
      <c r="D44" s="257">
        <v>33.6</v>
      </c>
      <c r="E44" s="398">
        <v>52</v>
      </c>
      <c r="F44" s="257">
        <v>12.1</v>
      </c>
      <c r="G44" s="243">
        <v>0.1</v>
      </c>
      <c r="H44" s="243">
        <v>100.8</v>
      </c>
    </row>
    <row r="45" spans="1:8" x14ac:dyDescent="0.25">
      <c r="A45" s="238" t="s">
        <v>363</v>
      </c>
      <c r="B45" s="237">
        <v>2123</v>
      </c>
      <c r="C45" s="247" t="s">
        <v>229</v>
      </c>
      <c r="D45" s="247" t="s">
        <v>229</v>
      </c>
      <c r="E45" s="395"/>
      <c r="F45" s="247" t="s">
        <v>229</v>
      </c>
      <c r="G45" s="244" t="s">
        <v>229</v>
      </c>
      <c r="H45" s="244" t="s">
        <v>229</v>
      </c>
    </row>
    <row r="46" spans="1:8" x14ac:dyDescent="0.25">
      <c r="A46" s="238" t="s">
        <v>356</v>
      </c>
      <c r="B46" s="237">
        <v>2124</v>
      </c>
      <c r="C46" s="244" t="s">
        <v>229</v>
      </c>
      <c r="D46" s="244" t="s">
        <v>229</v>
      </c>
      <c r="E46" s="395"/>
      <c r="F46" s="244" t="s">
        <v>229</v>
      </c>
      <c r="G46" s="244" t="s">
        <v>229</v>
      </c>
      <c r="H46" s="244" t="s">
        <v>229</v>
      </c>
    </row>
    <row r="47" spans="1:8" x14ac:dyDescent="0.25">
      <c r="A47" s="248"/>
      <c r="B47" s="249"/>
      <c r="C47" s="249" t="s">
        <v>229</v>
      </c>
      <c r="D47" s="249" t="s">
        <v>229</v>
      </c>
      <c r="E47" s="395"/>
      <c r="F47" s="249" t="s">
        <v>229</v>
      </c>
      <c r="G47" s="244" t="s">
        <v>229</v>
      </c>
      <c r="H47" s="244" t="s">
        <v>229</v>
      </c>
    </row>
    <row r="48" spans="1:8" x14ac:dyDescent="0.25">
      <c r="A48" s="248"/>
      <c r="B48" s="249"/>
      <c r="C48" s="249" t="s">
        <v>229</v>
      </c>
      <c r="D48" s="249" t="s">
        <v>229</v>
      </c>
      <c r="E48" s="395"/>
      <c r="F48" s="249" t="s">
        <v>229</v>
      </c>
      <c r="G48" s="244" t="s">
        <v>229</v>
      </c>
      <c r="H48" s="244" t="s">
        <v>229</v>
      </c>
    </row>
    <row r="49" spans="1:8" ht="26.25" x14ac:dyDescent="0.25">
      <c r="A49" s="254" t="s">
        <v>364</v>
      </c>
      <c r="B49" s="255">
        <v>2130</v>
      </c>
      <c r="C49" s="246">
        <v>1449.4</v>
      </c>
      <c r="D49" s="243">
        <v>824.1</v>
      </c>
      <c r="E49" s="398">
        <f>E52</f>
        <v>597.9</v>
      </c>
      <c r="F49" s="243">
        <v>388.6</v>
      </c>
      <c r="G49" s="243">
        <v>46.2</v>
      </c>
      <c r="H49" s="243">
        <v>113.5</v>
      </c>
    </row>
    <row r="50" spans="1:8" ht="77.25" x14ac:dyDescent="0.25">
      <c r="A50" s="238" t="s">
        <v>289</v>
      </c>
      <c r="B50" s="237">
        <v>2131</v>
      </c>
      <c r="C50" s="247" t="s">
        <v>229</v>
      </c>
      <c r="D50" s="247" t="s">
        <v>229</v>
      </c>
      <c r="E50" s="395"/>
      <c r="F50" s="247" t="s">
        <v>229</v>
      </c>
      <c r="G50" s="244" t="s">
        <v>229</v>
      </c>
      <c r="H50" s="244" t="s">
        <v>229</v>
      </c>
    </row>
    <row r="51" spans="1:8" x14ac:dyDescent="0.25">
      <c r="A51" s="238" t="s">
        <v>365</v>
      </c>
      <c r="B51" s="237">
        <v>2132</v>
      </c>
      <c r="C51" s="247" t="s">
        <v>229</v>
      </c>
      <c r="D51" s="247" t="s">
        <v>229</v>
      </c>
      <c r="E51" s="395"/>
      <c r="F51" s="247" t="s">
        <v>229</v>
      </c>
      <c r="G51" s="244" t="s">
        <v>229</v>
      </c>
      <c r="H51" s="244" t="s">
        <v>229</v>
      </c>
    </row>
    <row r="52" spans="1:8" ht="26.25" x14ac:dyDescent="0.25">
      <c r="A52" s="238" t="s">
        <v>366</v>
      </c>
      <c r="B52" s="237">
        <v>2133</v>
      </c>
      <c r="C52" s="258">
        <v>1449.4</v>
      </c>
      <c r="D52" s="257">
        <v>824.1</v>
      </c>
      <c r="E52" s="398">
        <v>597.9</v>
      </c>
      <c r="F52" s="257">
        <v>388.6</v>
      </c>
      <c r="G52" s="243">
        <v>46.2</v>
      </c>
      <c r="H52" s="243">
        <v>113.5</v>
      </c>
    </row>
    <row r="53" spans="1:8" ht="26.25" x14ac:dyDescent="0.25">
      <c r="A53" s="238" t="s">
        <v>367</v>
      </c>
      <c r="B53" s="237">
        <v>2134</v>
      </c>
      <c r="C53" s="244" t="s">
        <v>229</v>
      </c>
      <c r="D53" s="244" t="s">
        <v>229</v>
      </c>
      <c r="E53" s="395"/>
      <c r="F53" s="244" t="s">
        <v>229</v>
      </c>
      <c r="G53" s="244" t="s">
        <v>229</v>
      </c>
      <c r="H53" s="244" t="s">
        <v>229</v>
      </c>
    </row>
    <row r="54" spans="1:8" x14ac:dyDescent="0.25">
      <c r="A54" s="248" t="s">
        <v>50</v>
      </c>
      <c r="B54" s="249"/>
      <c r="C54" s="249" t="s">
        <v>229</v>
      </c>
      <c r="D54" s="249" t="s">
        <v>229</v>
      </c>
      <c r="E54" s="395"/>
      <c r="F54" s="249" t="s">
        <v>229</v>
      </c>
      <c r="G54" s="244" t="s">
        <v>229</v>
      </c>
      <c r="H54" s="244" t="s">
        <v>229</v>
      </c>
    </row>
    <row r="55" spans="1:8" x14ac:dyDescent="0.25">
      <c r="A55" s="248"/>
      <c r="B55" s="249"/>
      <c r="C55" s="249" t="s">
        <v>229</v>
      </c>
      <c r="D55" s="249" t="s">
        <v>229</v>
      </c>
      <c r="E55" s="395"/>
      <c r="F55" s="249" t="s">
        <v>229</v>
      </c>
      <c r="G55" s="244" t="s">
        <v>229</v>
      </c>
      <c r="H55" s="244" t="s">
        <v>229</v>
      </c>
    </row>
    <row r="56" spans="1:8" x14ac:dyDescent="0.25">
      <c r="A56" s="248"/>
      <c r="B56" s="249"/>
      <c r="C56" s="249" t="s">
        <v>229</v>
      </c>
      <c r="D56" s="249" t="s">
        <v>229</v>
      </c>
      <c r="E56" s="395"/>
      <c r="F56" s="249" t="s">
        <v>229</v>
      </c>
      <c r="G56" s="244" t="s">
        <v>229</v>
      </c>
      <c r="H56" s="244" t="s">
        <v>229</v>
      </c>
    </row>
    <row r="57" spans="1:8" ht="26.25" x14ac:dyDescent="0.25">
      <c r="A57" s="254" t="s">
        <v>368</v>
      </c>
      <c r="B57" s="255">
        <v>2140</v>
      </c>
      <c r="C57" s="244" t="s">
        <v>229</v>
      </c>
      <c r="D57" s="244" t="s">
        <v>229</v>
      </c>
      <c r="E57" s="395"/>
      <c r="F57" s="244" t="s">
        <v>229</v>
      </c>
      <c r="G57" s="244" t="s">
        <v>229</v>
      </c>
      <c r="H57" s="244" t="s">
        <v>229</v>
      </c>
    </row>
    <row r="58" spans="1:8" ht="51.75" x14ac:dyDescent="0.25">
      <c r="A58" s="238" t="s">
        <v>369</v>
      </c>
      <c r="B58" s="237">
        <v>2141</v>
      </c>
      <c r="C58" s="247" t="s">
        <v>229</v>
      </c>
      <c r="D58" s="247" t="s">
        <v>229</v>
      </c>
      <c r="E58" s="395"/>
      <c r="F58" s="247" t="s">
        <v>229</v>
      </c>
      <c r="G58" s="244" t="s">
        <v>229</v>
      </c>
      <c r="H58" s="244" t="s">
        <v>229</v>
      </c>
    </row>
    <row r="59" spans="1:8" ht="26.25" x14ac:dyDescent="0.25">
      <c r="A59" s="238" t="s">
        <v>370</v>
      </c>
      <c r="B59" s="237">
        <v>2142</v>
      </c>
      <c r="C59" s="244" t="s">
        <v>229</v>
      </c>
      <c r="D59" s="244" t="s">
        <v>229</v>
      </c>
      <c r="E59" s="395"/>
      <c r="F59" s="244" t="s">
        <v>229</v>
      </c>
      <c r="G59" s="244" t="s">
        <v>229</v>
      </c>
      <c r="H59" s="244" t="s">
        <v>229</v>
      </c>
    </row>
    <row r="60" spans="1:8" x14ac:dyDescent="0.25">
      <c r="A60" s="248"/>
      <c r="B60" s="249"/>
      <c r="C60" s="249" t="s">
        <v>229</v>
      </c>
      <c r="D60" s="249" t="s">
        <v>229</v>
      </c>
      <c r="E60" s="395"/>
      <c r="F60" s="249" t="s">
        <v>229</v>
      </c>
      <c r="G60" s="244" t="s">
        <v>229</v>
      </c>
      <c r="H60" s="244" t="s">
        <v>229</v>
      </c>
    </row>
    <row r="61" spans="1:8" x14ac:dyDescent="0.25">
      <c r="A61" s="248"/>
      <c r="B61" s="249"/>
      <c r="C61" s="249" t="s">
        <v>229</v>
      </c>
      <c r="D61" s="249" t="s">
        <v>229</v>
      </c>
      <c r="E61" s="395"/>
      <c r="F61" s="249" t="s">
        <v>229</v>
      </c>
      <c r="G61" s="244" t="s">
        <v>229</v>
      </c>
      <c r="H61" s="244" t="s">
        <v>229</v>
      </c>
    </row>
    <row r="62" spans="1:8" ht="24" customHeight="1" x14ac:dyDescent="0.25">
      <c r="A62" s="254" t="s">
        <v>291</v>
      </c>
      <c r="B62" s="255">
        <v>2200</v>
      </c>
      <c r="C62" s="246">
        <v>3164.9</v>
      </c>
      <c r="D62" s="246">
        <v>2489.1999999999998</v>
      </c>
      <c r="E62" s="397">
        <f>E26+E42+E49</f>
        <v>1524.5</v>
      </c>
      <c r="F62" s="246">
        <v>1235.2</v>
      </c>
      <c r="G62" s="261">
        <v>-1174.0999999999999</v>
      </c>
      <c r="H62" s="243">
        <v>51.3</v>
      </c>
    </row>
    <row r="63" spans="1:8" x14ac:dyDescent="0.25">
      <c r="A63" s="235"/>
      <c r="B63" s="235"/>
      <c r="C63" s="235"/>
      <c r="D63" s="235"/>
      <c r="E63" s="235"/>
      <c r="F63" s="235"/>
      <c r="G63" s="235"/>
      <c r="H63" s="235"/>
    </row>
    <row r="64" spans="1:8" x14ac:dyDescent="0.25">
      <c r="A64" s="262" t="s">
        <v>218</v>
      </c>
      <c r="B64" s="235"/>
      <c r="C64" s="235"/>
      <c r="D64" s="235"/>
      <c r="E64" s="235"/>
      <c r="F64" s="235"/>
      <c r="G64" s="235"/>
      <c r="H64" s="235"/>
    </row>
    <row r="65" spans="1:8" x14ac:dyDescent="0.25">
      <c r="A65" s="263" t="s">
        <v>219</v>
      </c>
      <c r="B65" s="264"/>
      <c r="C65" s="263"/>
      <c r="D65" s="263"/>
      <c r="E65" s="264"/>
      <c r="F65" s="446" t="s">
        <v>220</v>
      </c>
      <c r="G65" s="446"/>
      <c r="H65" s="446"/>
    </row>
    <row r="66" spans="1:8" x14ac:dyDescent="0.25">
      <c r="A66" s="265" t="s">
        <v>221</v>
      </c>
      <c r="B66" s="235"/>
      <c r="C66" s="447" t="s">
        <v>222</v>
      </c>
      <c r="D66" s="447"/>
      <c r="E66" s="235"/>
      <c r="F66" s="447" t="s">
        <v>223</v>
      </c>
      <c r="G66" s="447"/>
      <c r="H66" s="447"/>
    </row>
    <row r="67" spans="1:8" x14ac:dyDescent="0.25">
      <c r="A67" s="235"/>
      <c r="B67" s="235"/>
      <c r="C67" s="235"/>
      <c r="D67" s="235"/>
      <c r="E67" s="235"/>
      <c r="F67" s="235"/>
      <c r="G67" s="235"/>
      <c r="H67" s="235"/>
    </row>
    <row r="68" spans="1:8" x14ac:dyDescent="0.25">
      <c r="A68" s="235"/>
      <c r="B68" s="235"/>
      <c r="C68" s="235"/>
      <c r="D68" s="235"/>
      <c r="E68" s="235"/>
      <c r="F68" s="235"/>
      <c r="G68" s="235"/>
      <c r="H68" s="235"/>
    </row>
    <row r="69" spans="1:8" x14ac:dyDescent="0.25">
      <c r="A69" s="235"/>
      <c r="B69" s="235"/>
      <c r="C69" s="235"/>
      <c r="D69" s="235"/>
      <c r="E69" s="235"/>
      <c r="F69" s="235"/>
      <c r="G69" s="235"/>
      <c r="H69" s="235"/>
    </row>
    <row r="70" spans="1:8" x14ac:dyDescent="0.25">
      <c r="A70" s="235"/>
      <c r="B70" s="235"/>
      <c r="C70" s="235"/>
      <c r="D70" s="235"/>
      <c r="E70" s="235"/>
      <c r="F70" s="235"/>
      <c r="G70" s="235"/>
      <c r="H70" s="235"/>
    </row>
    <row r="71" spans="1:8" x14ac:dyDescent="0.25">
      <c r="A71" s="235"/>
      <c r="B71" s="235"/>
      <c r="C71" s="235"/>
      <c r="D71" s="235"/>
      <c r="E71" s="235"/>
      <c r="F71" s="235"/>
      <c r="G71" s="235"/>
      <c r="H71" s="235"/>
    </row>
    <row r="72" spans="1:8" x14ac:dyDescent="0.25">
      <c r="A72" s="235"/>
      <c r="B72" s="235"/>
      <c r="C72" s="235"/>
      <c r="D72" s="235"/>
      <c r="E72" s="235"/>
      <c r="F72" s="235"/>
      <c r="G72" s="235"/>
      <c r="H72" s="235"/>
    </row>
    <row r="73" spans="1:8" x14ac:dyDescent="0.25">
      <c r="A73" s="235"/>
      <c r="B73" s="235"/>
      <c r="C73" s="235"/>
      <c r="D73" s="235"/>
      <c r="E73" s="235"/>
      <c r="F73" s="235"/>
      <c r="G73" s="235"/>
      <c r="H73" s="235"/>
    </row>
    <row r="74" spans="1:8" x14ac:dyDescent="0.25">
      <c r="A74" s="235"/>
      <c r="B74" s="235"/>
      <c r="C74" s="235"/>
      <c r="D74" s="235"/>
      <c r="E74" s="235"/>
      <c r="F74" s="235"/>
      <c r="G74" s="235"/>
      <c r="H74" s="235"/>
    </row>
  </sheetData>
  <mergeCells count="10">
    <mergeCell ref="A25:H25"/>
    <mergeCell ref="F65:H65"/>
    <mergeCell ref="C66:D66"/>
    <mergeCell ref="F66:H66"/>
    <mergeCell ref="A1:H1"/>
    <mergeCell ref="A3:A4"/>
    <mergeCell ref="B3:B4"/>
    <mergeCell ref="C3:D3"/>
    <mergeCell ref="E3:H3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selection activeCell="E96" sqref="E96:E119"/>
    </sheetView>
  </sheetViews>
  <sheetFormatPr defaultRowHeight="15" x14ac:dyDescent="0.25"/>
  <cols>
    <col min="1" max="1" width="34.28515625" customWidth="1"/>
  </cols>
  <sheetData>
    <row r="1" spans="1:8" x14ac:dyDescent="0.25">
      <c r="A1" s="453" t="s">
        <v>371</v>
      </c>
      <c r="B1" s="453"/>
      <c r="C1" s="453"/>
      <c r="D1" s="453"/>
      <c r="E1" s="453"/>
      <c r="F1" s="453"/>
      <c r="G1" s="453"/>
      <c r="H1" s="453"/>
    </row>
    <row r="2" spans="1:8" x14ac:dyDescent="0.25">
      <c r="A2" s="266"/>
      <c r="B2" s="266"/>
      <c r="C2" s="266"/>
      <c r="D2" s="266"/>
      <c r="E2" s="266"/>
      <c r="F2" s="266"/>
      <c r="G2" s="266"/>
      <c r="H2" s="266"/>
    </row>
    <row r="3" spans="1:8" ht="33" customHeight="1" x14ac:dyDescent="0.25">
      <c r="A3" s="454" t="s">
        <v>1</v>
      </c>
      <c r="B3" s="454" t="s">
        <v>224</v>
      </c>
      <c r="C3" s="454" t="s">
        <v>3</v>
      </c>
      <c r="D3" s="454"/>
      <c r="E3" s="454" t="s">
        <v>4</v>
      </c>
      <c r="F3" s="454"/>
      <c r="G3" s="454"/>
      <c r="H3" s="454"/>
    </row>
    <row r="4" spans="1:8" ht="25.5" x14ac:dyDescent="0.25">
      <c r="A4" s="454"/>
      <c r="B4" s="454"/>
      <c r="C4" s="267" t="s">
        <v>6</v>
      </c>
      <c r="D4" s="267" t="s">
        <v>7</v>
      </c>
      <c r="E4" s="267" t="s">
        <v>8</v>
      </c>
      <c r="F4" s="267" t="s">
        <v>9</v>
      </c>
      <c r="G4" s="267" t="s">
        <v>225</v>
      </c>
      <c r="H4" s="267" t="s">
        <v>10</v>
      </c>
    </row>
    <row r="5" spans="1:8" x14ac:dyDescent="0.25">
      <c r="A5" s="268">
        <v>1</v>
      </c>
      <c r="B5" s="268">
        <v>2</v>
      </c>
      <c r="C5" s="268">
        <v>3</v>
      </c>
      <c r="D5" s="268">
        <v>4</v>
      </c>
      <c r="E5" s="268">
        <v>5</v>
      </c>
      <c r="F5" s="268">
        <v>6</v>
      </c>
      <c r="G5" s="268">
        <v>7</v>
      </c>
      <c r="H5" s="268">
        <v>8</v>
      </c>
    </row>
    <row r="6" spans="1:8" x14ac:dyDescent="0.25">
      <c r="A6" s="450" t="s">
        <v>372</v>
      </c>
      <c r="B6" s="450"/>
      <c r="C6" s="450"/>
      <c r="D6" s="450"/>
      <c r="E6" s="450"/>
      <c r="F6" s="450"/>
      <c r="G6" s="450"/>
      <c r="H6" s="450"/>
    </row>
    <row r="7" spans="1:8" ht="26.25" x14ac:dyDescent="0.25">
      <c r="A7" s="269" t="s">
        <v>373</v>
      </c>
      <c r="B7" s="270">
        <v>3000</v>
      </c>
      <c r="C7" s="271">
        <v>9258.2000000000007</v>
      </c>
      <c r="D7" s="271">
        <v>11363.2</v>
      </c>
      <c r="E7" s="399">
        <v>7204.2</v>
      </c>
      <c r="F7" s="271">
        <v>7204.2</v>
      </c>
      <c r="G7" s="272">
        <v>654.6</v>
      </c>
      <c r="H7" s="272">
        <v>110</v>
      </c>
    </row>
    <row r="8" spans="1:8" ht="26.25" x14ac:dyDescent="0.25">
      <c r="A8" s="273" t="s">
        <v>374</v>
      </c>
      <c r="B8" s="268">
        <v>3010</v>
      </c>
      <c r="C8" s="274">
        <v>9138</v>
      </c>
      <c r="D8" s="274">
        <v>10239.9</v>
      </c>
      <c r="E8" s="399">
        <v>6252.6</v>
      </c>
      <c r="F8" s="274">
        <v>6252.6</v>
      </c>
      <c r="G8" s="271">
        <v>1650.8</v>
      </c>
      <c r="H8" s="272">
        <v>135.9</v>
      </c>
    </row>
    <row r="9" spans="1:8" ht="26.25" x14ac:dyDescent="0.25">
      <c r="A9" s="273" t="s">
        <v>375</v>
      </c>
      <c r="B9" s="268">
        <v>3020</v>
      </c>
      <c r="C9" s="275" t="s">
        <v>229</v>
      </c>
      <c r="D9" s="275" t="s">
        <v>229</v>
      </c>
      <c r="E9" s="400" t="s">
        <v>229</v>
      </c>
      <c r="F9" s="275" t="s">
        <v>229</v>
      </c>
      <c r="G9" s="276" t="s">
        <v>229</v>
      </c>
      <c r="H9" s="276" t="s">
        <v>229</v>
      </c>
    </row>
    <row r="10" spans="1:8" x14ac:dyDescent="0.25">
      <c r="A10" s="273" t="s">
        <v>376</v>
      </c>
      <c r="B10" s="268">
        <v>3021</v>
      </c>
      <c r="C10" s="275" t="s">
        <v>229</v>
      </c>
      <c r="D10" s="275" t="s">
        <v>229</v>
      </c>
      <c r="E10" s="400" t="s">
        <v>229</v>
      </c>
      <c r="F10" s="275" t="s">
        <v>229</v>
      </c>
      <c r="G10" s="276" t="s">
        <v>229</v>
      </c>
      <c r="H10" s="276" t="s">
        <v>229</v>
      </c>
    </row>
    <row r="11" spans="1:8" x14ac:dyDescent="0.25">
      <c r="A11" s="273" t="s">
        <v>377</v>
      </c>
      <c r="B11" s="268">
        <v>3030</v>
      </c>
      <c r="C11" s="276" t="s">
        <v>229</v>
      </c>
      <c r="D11" s="276" t="s">
        <v>229</v>
      </c>
      <c r="E11" s="400" t="s">
        <v>229</v>
      </c>
      <c r="F11" s="276" t="s">
        <v>229</v>
      </c>
      <c r="G11" s="276" t="s">
        <v>229</v>
      </c>
      <c r="H11" s="276" t="s">
        <v>229</v>
      </c>
    </row>
    <row r="12" spans="1:8" ht="26.25" x14ac:dyDescent="0.25">
      <c r="A12" s="277" t="s">
        <v>378</v>
      </c>
      <c r="B12" s="278"/>
      <c r="C12" s="278" t="s">
        <v>229</v>
      </c>
      <c r="D12" s="278" t="s">
        <v>229</v>
      </c>
      <c r="E12" s="400" t="s">
        <v>229</v>
      </c>
      <c r="F12" s="278" t="s">
        <v>229</v>
      </c>
      <c r="G12" s="276" t="s">
        <v>229</v>
      </c>
      <c r="H12" s="276" t="s">
        <v>229</v>
      </c>
    </row>
    <row r="13" spans="1:8" x14ac:dyDescent="0.25">
      <c r="A13" s="277" t="s">
        <v>379</v>
      </c>
      <c r="B13" s="278"/>
      <c r="C13" s="278" t="s">
        <v>229</v>
      </c>
      <c r="D13" s="278" t="s">
        <v>229</v>
      </c>
      <c r="E13" s="400" t="s">
        <v>229</v>
      </c>
      <c r="F13" s="278" t="s">
        <v>229</v>
      </c>
      <c r="G13" s="276" t="s">
        <v>229</v>
      </c>
      <c r="H13" s="276" t="s">
        <v>229</v>
      </c>
    </row>
    <row r="14" spans="1:8" x14ac:dyDescent="0.25">
      <c r="A14" s="277"/>
      <c r="B14" s="278"/>
      <c r="C14" s="278" t="s">
        <v>229</v>
      </c>
      <c r="D14" s="278" t="s">
        <v>229</v>
      </c>
      <c r="E14" s="400" t="s">
        <v>229</v>
      </c>
      <c r="F14" s="278" t="s">
        <v>229</v>
      </c>
      <c r="G14" s="276" t="s">
        <v>229</v>
      </c>
      <c r="H14" s="276" t="s">
        <v>229</v>
      </c>
    </row>
    <row r="15" spans="1:8" x14ac:dyDescent="0.25">
      <c r="A15" s="277"/>
      <c r="B15" s="278"/>
      <c r="C15" s="278" t="s">
        <v>229</v>
      </c>
      <c r="D15" s="278" t="s">
        <v>229</v>
      </c>
      <c r="E15" s="400" t="s">
        <v>229</v>
      </c>
      <c r="F15" s="278" t="s">
        <v>229</v>
      </c>
      <c r="G15" s="276" t="s">
        <v>229</v>
      </c>
      <c r="H15" s="276" t="s">
        <v>229</v>
      </c>
    </row>
    <row r="16" spans="1:8" ht="26.25" x14ac:dyDescent="0.25">
      <c r="A16" s="273" t="s">
        <v>380</v>
      </c>
      <c r="B16" s="268">
        <v>3040</v>
      </c>
      <c r="C16" s="275" t="s">
        <v>229</v>
      </c>
      <c r="D16" s="275" t="s">
        <v>229</v>
      </c>
      <c r="E16" s="400" t="s">
        <v>229</v>
      </c>
      <c r="F16" s="275" t="s">
        <v>229</v>
      </c>
      <c r="G16" s="276" t="s">
        <v>229</v>
      </c>
      <c r="H16" s="276" t="s">
        <v>229</v>
      </c>
    </row>
    <row r="17" spans="1:8" ht="39" x14ac:dyDescent="0.25">
      <c r="A17" s="273" t="s">
        <v>381</v>
      </c>
      <c r="B17" s="268">
        <v>3050</v>
      </c>
      <c r="C17" s="276" t="s">
        <v>229</v>
      </c>
      <c r="D17" s="276" t="s">
        <v>229</v>
      </c>
      <c r="E17" s="400" t="s">
        <v>229</v>
      </c>
      <c r="F17" s="276" t="s">
        <v>229</v>
      </c>
      <c r="G17" s="276" t="s">
        <v>229</v>
      </c>
      <c r="H17" s="276" t="s">
        <v>229</v>
      </c>
    </row>
    <row r="18" spans="1:8" x14ac:dyDescent="0.25">
      <c r="A18" s="273" t="s">
        <v>382</v>
      </c>
      <c r="B18" s="268">
        <v>3051</v>
      </c>
      <c r="C18" s="275" t="s">
        <v>229</v>
      </c>
      <c r="D18" s="275" t="s">
        <v>229</v>
      </c>
      <c r="E18" s="400" t="s">
        <v>229</v>
      </c>
      <c r="F18" s="275" t="s">
        <v>229</v>
      </c>
      <c r="G18" s="276" t="s">
        <v>229</v>
      </c>
      <c r="H18" s="276" t="s">
        <v>229</v>
      </c>
    </row>
    <row r="19" spans="1:8" x14ac:dyDescent="0.25">
      <c r="A19" s="273" t="s">
        <v>383</v>
      </c>
      <c r="B19" s="268">
        <v>3052</v>
      </c>
      <c r="C19" s="275" t="s">
        <v>229</v>
      </c>
      <c r="D19" s="275" t="s">
        <v>229</v>
      </c>
      <c r="E19" s="400" t="s">
        <v>229</v>
      </c>
      <c r="F19" s="275" t="s">
        <v>229</v>
      </c>
      <c r="G19" s="276" t="s">
        <v>229</v>
      </c>
      <c r="H19" s="276" t="s">
        <v>229</v>
      </c>
    </row>
    <row r="20" spans="1:8" x14ac:dyDescent="0.25">
      <c r="A20" s="273" t="s">
        <v>384</v>
      </c>
      <c r="B20" s="268">
        <v>3053</v>
      </c>
      <c r="C20" s="275" t="s">
        <v>229</v>
      </c>
      <c r="D20" s="275" t="s">
        <v>229</v>
      </c>
      <c r="E20" s="400" t="s">
        <v>229</v>
      </c>
      <c r="F20" s="275" t="s">
        <v>229</v>
      </c>
      <c r="G20" s="276" t="s">
        <v>229</v>
      </c>
      <c r="H20" s="276" t="s">
        <v>229</v>
      </c>
    </row>
    <row r="21" spans="1:8" x14ac:dyDescent="0.25">
      <c r="A21" s="273" t="s">
        <v>385</v>
      </c>
      <c r="B21" s="268">
        <v>3060</v>
      </c>
      <c r="C21" s="272">
        <v>120.2</v>
      </c>
      <c r="D21" s="271">
        <v>1123.3</v>
      </c>
      <c r="E21" s="399">
        <v>951.6</v>
      </c>
      <c r="F21" s="272">
        <v>951.6</v>
      </c>
      <c r="G21" s="302">
        <v>-996.2</v>
      </c>
      <c r="H21" s="272">
        <v>48.9</v>
      </c>
    </row>
    <row r="22" spans="1:8" ht="39" x14ac:dyDescent="0.25">
      <c r="A22" s="277" t="s">
        <v>386</v>
      </c>
      <c r="B22" s="278" t="s">
        <v>387</v>
      </c>
      <c r="C22" s="278" t="s">
        <v>229</v>
      </c>
      <c r="D22" s="278" t="s">
        <v>229</v>
      </c>
      <c r="E22" s="399" t="s">
        <v>229</v>
      </c>
      <c r="F22" s="278" t="s">
        <v>229</v>
      </c>
      <c r="G22" s="302">
        <v>-1100</v>
      </c>
      <c r="H22" s="276" t="s">
        <v>229</v>
      </c>
    </row>
    <row r="23" spans="1:8" x14ac:dyDescent="0.25">
      <c r="A23" s="277" t="s">
        <v>388</v>
      </c>
      <c r="B23" s="278" t="s">
        <v>389</v>
      </c>
      <c r="C23" s="278" t="s">
        <v>229</v>
      </c>
      <c r="D23" s="279">
        <v>848.9</v>
      </c>
      <c r="E23" s="401">
        <v>839</v>
      </c>
      <c r="F23" s="279">
        <v>839</v>
      </c>
      <c r="G23" s="272">
        <v>20</v>
      </c>
      <c r="H23" s="272">
        <v>102.4</v>
      </c>
    </row>
    <row r="24" spans="1:8" x14ac:dyDescent="0.25">
      <c r="A24" s="277" t="s">
        <v>379</v>
      </c>
      <c r="B24" s="278" t="s">
        <v>390</v>
      </c>
      <c r="C24" s="279">
        <v>16.8</v>
      </c>
      <c r="D24" s="279">
        <v>10.8</v>
      </c>
      <c r="E24" s="400">
        <v>10.8</v>
      </c>
      <c r="F24" s="279">
        <v>10.8</v>
      </c>
      <c r="G24" s="272">
        <v>10.8</v>
      </c>
      <c r="H24" s="276" t="s">
        <v>229</v>
      </c>
    </row>
    <row r="25" spans="1:8" ht="26.25" x14ac:dyDescent="0.25">
      <c r="A25" s="277" t="s">
        <v>391</v>
      </c>
      <c r="B25" s="278" t="s">
        <v>392</v>
      </c>
      <c r="C25" s="279">
        <v>74.3</v>
      </c>
      <c r="D25" s="279">
        <v>106.3</v>
      </c>
      <c r="E25" s="401">
        <v>41.2</v>
      </c>
      <c r="F25" s="279">
        <v>41.2</v>
      </c>
      <c r="G25" s="272">
        <v>12.4</v>
      </c>
      <c r="H25" s="272">
        <v>143.1</v>
      </c>
    </row>
    <row r="26" spans="1:8" x14ac:dyDescent="0.25">
      <c r="A26" s="277" t="s">
        <v>143</v>
      </c>
      <c r="B26" s="278" t="s">
        <v>393</v>
      </c>
      <c r="C26" s="278" t="s">
        <v>229</v>
      </c>
      <c r="D26" s="279">
        <v>143.80000000000001</v>
      </c>
      <c r="E26" s="400">
        <v>47.1</v>
      </c>
      <c r="F26" s="279">
        <v>47.1</v>
      </c>
      <c r="G26" s="272">
        <v>47.1</v>
      </c>
      <c r="H26" s="276" t="s">
        <v>229</v>
      </c>
    </row>
    <row r="27" spans="1:8" ht="26.25" x14ac:dyDescent="0.25">
      <c r="A27" s="277" t="s">
        <v>394</v>
      </c>
      <c r="B27" s="278" t="s">
        <v>395</v>
      </c>
      <c r="C27" s="279">
        <v>29.1</v>
      </c>
      <c r="D27" s="279">
        <v>13.5</v>
      </c>
      <c r="E27" s="400">
        <v>13.5</v>
      </c>
      <c r="F27" s="279">
        <v>13.5</v>
      </c>
      <c r="G27" s="272">
        <v>13.5</v>
      </c>
      <c r="H27" s="276" t="s">
        <v>229</v>
      </c>
    </row>
    <row r="28" spans="1:8" x14ac:dyDescent="0.25">
      <c r="A28" s="277"/>
      <c r="B28" s="278"/>
      <c r="C28" s="278" t="s">
        <v>229</v>
      </c>
      <c r="D28" s="278" t="s">
        <v>229</v>
      </c>
      <c r="E28" s="400" t="s">
        <v>229</v>
      </c>
      <c r="F28" s="278" t="s">
        <v>229</v>
      </c>
      <c r="G28" s="276" t="s">
        <v>229</v>
      </c>
      <c r="H28" s="276" t="s">
        <v>229</v>
      </c>
    </row>
    <row r="29" spans="1:8" ht="26.25" x14ac:dyDescent="0.25">
      <c r="A29" s="269" t="s">
        <v>396</v>
      </c>
      <c r="B29" s="270">
        <v>3100</v>
      </c>
      <c r="C29" s="302">
        <v>-9134.2999999999993</v>
      </c>
      <c r="D29" s="302">
        <v>-10170.9</v>
      </c>
      <c r="E29" s="364">
        <v>-6091.9</v>
      </c>
      <c r="F29" s="302">
        <v>-6091.9</v>
      </c>
      <c r="G29" s="302">
        <v>-1330.2</v>
      </c>
      <c r="H29" s="272">
        <v>127.9</v>
      </c>
    </row>
    <row r="30" spans="1:8" ht="26.25" x14ac:dyDescent="0.25">
      <c r="A30" s="273" t="s">
        <v>397</v>
      </c>
      <c r="B30" s="268">
        <v>3110</v>
      </c>
      <c r="C30" s="302">
        <v>-3577.7</v>
      </c>
      <c r="D30" s="302">
        <v>-3899.4</v>
      </c>
      <c r="E30" s="364">
        <v>-2977.3</v>
      </c>
      <c r="F30" s="302">
        <v>-2977.3</v>
      </c>
      <c r="G30" s="302">
        <v>-1674.3</v>
      </c>
      <c r="H30" s="272">
        <v>228.5</v>
      </c>
    </row>
    <row r="31" spans="1:8" x14ac:dyDescent="0.25">
      <c r="A31" s="273" t="s">
        <v>398</v>
      </c>
      <c r="B31" s="268">
        <v>3120</v>
      </c>
      <c r="C31" s="302">
        <v>-2482.6</v>
      </c>
      <c r="D31" s="302">
        <v>-3010.7</v>
      </c>
      <c r="E31" s="364">
        <v>-1442.5</v>
      </c>
      <c r="F31" s="302">
        <v>-1442.5</v>
      </c>
      <c r="G31" s="272">
        <v>67.400000000000006</v>
      </c>
      <c r="H31" s="272">
        <v>95.5</v>
      </c>
    </row>
    <row r="32" spans="1:8" ht="39" x14ac:dyDescent="0.25">
      <c r="A32" s="273" t="s">
        <v>399</v>
      </c>
      <c r="B32" s="268">
        <v>3130</v>
      </c>
      <c r="C32" s="302">
        <v>-57.1</v>
      </c>
      <c r="D32" s="302">
        <v>-277</v>
      </c>
      <c r="E32" s="364">
        <v>-182.2</v>
      </c>
      <c r="F32" s="302">
        <v>-182.2</v>
      </c>
      <c r="G32" s="280">
        <v>-15</v>
      </c>
      <c r="H32" s="272">
        <v>109</v>
      </c>
    </row>
    <row r="33" spans="1:8" x14ac:dyDescent="0.25">
      <c r="A33" s="273" t="s">
        <v>382</v>
      </c>
      <c r="B33" s="268">
        <v>3131</v>
      </c>
      <c r="C33" s="275" t="s">
        <v>229</v>
      </c>
      <c r="D33" s="275" t="s">
        <v>229</v>
      </c>
      <c r="E33" s="400" t="s">
        <v>229</v>
      </c>
      <c r="F33" s="275" t="s">
        <v>229</v>
      </c>
      <c r="G33" s="276" t="s">
        <v>229</v>
      </c>
      <c r="H33" s="276" t="s">
        <v>229</v>
      </c>
    </row>
    <row r="34" spans="1:8" x14ac:dyDescent="0.25">
      <c r="A34" s="273" t="s">
        <v>383</v>
      </c>
      <c r="B34" s="268">
        <v>3132</v>
      </c>
      <c r="C34" s="302">
        <v>-57.1</v>
      </c>
      <c r="D34" s="302">
        <v>-277</v>
      </c>
      <c r="E34" s="364">
        <v>-182.2</v>
      </c>
      <c r="F34" s="302">
        <v>-182.2</v>
      </c>
      <c r="G34" s="280">
        <v>-15</v>
      </c>
      <c r="H34" s="272">
        <v>109</v>
      </c>
    </row>
    <row r="35" spans="1:8" x14ac:dyDescent="0.25">
      <c r="A35" s="273" t="s">
        <v>384</v>
      </c>
      <c r="B35" s="268">
        <v>3133</v>
      </c>
      <c r="C35" s="275" t="s">
        <v>229</v>
      </c>
      <c r="D35" s="275" t="s">
        <v>229</v>
      </c>
      <c r="E35" s="400" t="s">
        <v>229</v>
      </c>
      <c r="F35" s="275" t="s">
        <v>229</v>
      </c>
      <c r="G35" s="276" t="s">
        <v>229</v>
      </c>
      <c r="H35" s="276" t="s">
        <v>229</v>
      </c>
    </row>
    <row r="36" spans="1:8" ht="26.25" x14ac:dyDescent="0.25">
      <c r="A36" s="273" t="s">
        <v>400</v>
      </c>
      <c r="B36" s="268">
        <v>3140</v>
      </c>
      <c r="C36" s="302">
        <v>-2844.2</v>
      </c>
      <c r="D36" s="302">
        <v>-2575</v>
      </c>
      <c r="E36" s="364">
        <v>-1285.9000000000001</v>
      </c>
      <c r="F36" s="302">
        <v>-1285.9000000000001</v>
      </c>
      <c r="G36" s="272">
        <v>387.4</v>
      </c>
      <c r="H36" s="272">
        <v>76.8</v>
      </c>
    </row>
    <row r="37" spans="1:8" x14ac:dyDescent="0.25">
      <c r="A37" s="273" t="s">
        <v>280</v>
      </c>
      <c r="B37" s="268">
        <v>3141</v>
      </c>
      <c r="C37" s="302">
        <v>-54.6</v>
      </c>
      <c r="D37" s="275" t="s">
        <v>229</v>
      </c>
      <c r="E37" s="400" t="s">
        <v>229</v>
      </c>
      <c r="F37" s="275" t="s">
        <v>229</v>
      </c>
      <c r="G37" s="276" t="s">
        <v>229</v>
      </c>
      <c r="H37" s="276" t="s">
        <v>229</v>
      </c>
    </row>
    <row r="38" spans="1:8" x14ac:dyDescent="0.25">
      <c r="A38" s="273" t="s">
        <v>401</v>
      </c>
      <c r="B38" s="268">
        <v>3142</v>
      </c>
      <c r="C38" s="302">
        <v>-785.9</v>
      </c>
      <c r="D38" s="302">
        <v>-889</v>
      </c>
      <c r="E38" s="364">
        <v>-485.5</v>
      </c>
      <c r="F38" s="302">
        <v>-485.5</v>
      </c>
      <c r="G38" s="302">
        <v>-17.5</v>
      </c>
      <c r="H38" s="272">
        <v>103.7</v>
      </c>
    </row>
    <row r="39" spans="1:8" x14ac:dyDescent="0.25">
      <c r="A39" s="273" t="s">
        <v>283</v>
      </c>
      <c r="B39" s="268">
        <v>3143</v>
      </c>
      <c r="C39" s="275" t="s">
        <v>229</v>
      </c>
      <c r="D39" s="275" t="s">
        <v>229</v>
      </c>
      <c r="E39" s="400" t="s">
        <v>229</v>
      </c>
      <c r="F39" s="275" t="s">
        <v>229</v>
      </c>
      <c r="G39" s="276" t="s">
        <v>229</v>
      </c>
      <c r="H39" s="276" t="s">
        <v>229</v>
      </c>
    </row>
    <row r="40" spans="1:8" x14ac:dyDescent="0.25">
      <c r="A40" s="273" t="s">
        <v>402</v>
      </c>
      <c r="B40" s="268">
        <v>3144</v>
      </c>
      <c r="C40" s="275" t="s">
        <v>229</v>
      </c>
      <c r="D40" s="275" t="s">
        <v>229</v>
      </c>
      <c r="E40" s="400" t="s">
        <v>229</v>
      </c>
      <c r="F40" s="275" t="s">
        <v>229</v>
      </c>
      <c r="G40" s="276" t="s">
        <v>229</v>
      </c>
      <c r="H40" s="276" t="s">
        <v>229</v>
      </c>
    </row>
    <row r="41" spans="1:8" x14ac:dyDescent="0.25">
      <c r="A41" s="273" t="s">
        <v>355</v>
      </c>
      <c r="B41" s="268">
        <v>3145</v>
      </c>
      <c r="C41" s="302">
        <v>-508.2</v>
      </c>
      <c r="D41" s="302">
        <v>-674.8</v>
      </c>
      <c r="E41" s="364">
        <v>-317.10000000000002</v>
      </c>
      <c r="F41" s="302">
        <v>-317.10000000000002</v>
      </c>
      <c r="G41" s="302">
        <v>-45.3</v>
      </c>
      <c r="H41" s="272">
        <v>116.7</v>
      </c>
    </row>
    <row r="42" spans="1:8" x14ac:dyDescent="0.25">
      <c r="A42" s="273" t="s">
        <v>403</v>
      </c>
      <c r="B42" s="268">
        <v>3146</v>
      </c>
      <c r="C42" s="276" t="s">
        <v>229</v>
      </c>
      <c r="D42" s="276" t="s">
        <v>229</v>
      </c>
      <c r="E42" s="400" t="s">
        <v>229</v>
      </c>
      <c r="F42" s="276" t="s">
        <v>229</v>
      </c>
      <c r="G42" s="276" t="s">
        <v>229</v>
      </c>
      <c r="H42" s="276" t="s">
        <v>229</v>
      </c>
    </row>
    <row r="43" spans="1:8" ht="26.25" x14ac:dyDescent="0.25">
      <c r="A43" s="273" t="s">
        <v>404</v>
      </c>
      <c r="B43" s="267" t="s">
        <v>405</v>
      </c>
      <c r="C43" s="275" t="s">
        <v>229</v>
      </c>
      <c r="D43" s="275" t="s">
        <v>229</v>
      </c>
      <c r="E43" s="400" t="s">
        <v>229</v>
      </c>
      <c r="F43" s="275" t="s">
        <v>229</v>
      </c>
      <c r="G43" s="276" t="s">
        <v>229</v>
      </c>
      <c r="H43" s="276" t="s">
        <v>229</v>
      </c>
    </row>
    <row r="44" spans="1:8" ht="51.75" x14ac:dyDescent="0.25">
      <c r="A44" s="273" t="s">
        <v>406</v>
      </c>
      <c r="B44" s="267" t="s">
        <v>407</v>
      </c>
      <c r="C44" s="275" t="s">
        <v>229</v>
      </c>
      <c r="D44" s="275" t="s">
        <v>229</v>
      </c>
      <c r="E44" s="400" t="s">
        <v>229</v>
      </c>
      <c r="F44" s="275" t="s">
        <v>229</v>
      </c>
      <c r="G44" s="276" t="s">
        <v>229</v>
      </c>
      <c r="H44" s="276" t="s">
        <v>229</v>
      </c>
    </row>
    <row r="45" spans="1:8" x14ac:dyDescent="0.25">
      <c r="A45" s="273" t="s">
        <v>408</v>
      </c>
      <c r="B45" s="268">
        <v>3150</v>
      </c>
      <c r="C45" s="302">
        <v>-1495.5</v>
      </c>
      <c r="D45" s="302">
        <v>-1011.2</v>
      </c>
      <c r="E45" s="364">
        <v>-483.3</v>
      </c>
      <c r="F45" s="302">
        <v>-483.3</v>
      </c>
      <c r="G45" s="272">
        <v>450.2</v>
      </c>
      <c r="H45" s="272">
        <v>51.8</v>
      </c>
    </row>
    <row r="46" spans="1:8" ht="39" x14ac:dyDescent="0.25">
      <c r="A46" s="277" t="s">
        <v>409</v>
      </c>
      <c r="B46" s="278"/>
      <c r="C46" s="278" t="s">
        <v>229</v>
      </c>
      <c r="D46" s="278" t="s">
        <v>229</v>
      </c>
      <c r="E46" s="364" t="s">
        <v>229</v>
      </c>
      <c r="F46" s="278" t="s">
        <v>229</v>
      </c>
      <c r="G46" s="272">
        <v>500</v>
      </c>
      <c r="H46" s="276" t="s">
        <v>229</v>
      </c>
    </row>
    <row r="47" spans="1:8" ht="26.25" x14ac:dyDescent="0.25">
      <c r="A47" s="277" t="s">
        <v>359</v>
      </c>
      <c r="B47" s="278"/>
      <c r="C47" s="302">
        <v>-8.6</v>
      </c>
      <c r="D47" s="281">
        <v>-6.7</v>
      </c>
      <c r="E47" s="402">
        <v>-1.7</v>
      </c>
      <c r="F47" s="282">
        <v>-1.7</v>
      </c>
      <c r="G47" s="272">
        <v>1.3</v>
      </c>
      <c r="H47" s="272">
        <v>56.7</v>
      </c>
    </row>
    <row r="48" spans="1:8" ht="26.25" x14ac:dyDescent="0.25">
      <c r="A48" s="277" t="s">
        <v>366</v>
      </c>
      <c r="B48" s="278"/>
      <c r="C48" s="302">
        <v>-1389.8</v>
      </c>
      <c r="D48" s="302">
        <v>-824.1</v>
      </c>
      <c r="E48" s="364">
        <v>-388.6</v>
      </c>
      <c r="F48" s="302">
        <v>-388.6</v>
      </c>
      <c r="G48" s="302">
        <v>-46.2</v>
      </c>
      <c r="H48" s="272">
        <v>113.5</v>
      </c>
    </row>
    <row r="49" spans="1:8" x14ac:dyDescent="0.25">
      <c r="A49" s="277" t="s">
        <v>360</v>
      </c>
      <c r="B49" s="278"/>
      <c r="C49" s="302">
        <v>-51.1</v>
      </c>
      <c r="D49" s="302">
        <v>-56.8</v>
      </c>
      <c r="E49" s="364">
        <v>-26.9</v>
      </c>
      <c r="F49" s="302">
        <v>-26.9</v>
      </c>
      <c r="G49" s="283">
        <v>-4.3</v>
      </c>
      <c r="H49" s="272">
        <v>119</v>
      </c>
    </row>
    <row r="50" spans="1:8" x14ac:dyDescent="0.25">
      <c r="A50" s="277" t="s">
        <v>362</v>
      </c>
      <c r="B50" s="278"/>
      <c r="C50" s="284">
        <v>-9</v>
      </c>
      <c r="D50" s="302">
        <v>-33.6</v>
      </c>
      <c r="E50" s="403">
        <v>-12.1</v>
      </c>
      <c r="F50" s="302">
        <v>-12.1</v>
      </c>
      <c r="G50" s="286">
        <v>-0.1</v>
      </c>
      <c r="H50" s="272">
        <v>100.8</v>
      </c>
    </row>
    <row r="51" spans="1:8" x14ac:dyDescent="0.25">
      <c r="A51" s="277" t="s">
        <v>126</v>
      </c>
      <c r="B51" s="278"/>
      <c r="C51" s="302">
        <v>-33</v>
      </c>
      <c r="D51" s="302">
        <v>-85.8</v>
      </c>
      <c r="E51" s="404">
        <v>-49.8</v>
      </c>
      <c r="F51" s="302">
        <v>-49.8</v>
      </c>
      <c r="G51" s="272">
        <v>0.2</v>
      </c>
      <c r="H51" s="272">
        <v>99.6</v>
      </c>
    </row>
    <row r="52" spans="1:8" x14ac:dyDescent="0.25">
      <c r="A52" s="277" t="s">
        <v>410</v>
      </c>
      <c r="B52" s="278"/>
      <c r="C52" s="278" t="s">
        <v>229</v>
      </c>
      <c r="D52" s="278" t="s">
        <v>229</v>
      </c>
      <c r="E52" s="400" t="s">
        <v>229</v>
      </c>
      <c r="F52" s="278" t="s">
        <v>229</v>
      </c>
      <c r="G52" s="276" t="s">
        <v>229</v>
      </c>
      <c r="H52" s="276" t="s">
        <v>229</v>
      </c>
    </row>
    <row r="53" spans="1:8" ht="26.25" x14ac:dyDescent="0.25">
      <c r="A53" s="277" t="s">
        <v>411</v>
      </c>
      <c r="B53" s="278"/>
      <c r="C53" s="287">
        <v>-4</v>
      </c>
      <c r="D53" s="302">
        <v>-4.2</v>
      </c>
      <c r="E53" s="405">
        <v>-4.2</v>
      </c>
      <c r="F53" s="302">
        <v>-4.2</v>
      </c>
      <c r="G53" s="288">
        <v>-0.7</v>
      </c>
      <c r="H53" s="272">
        <v>120</v>
      </c>
    </row>
    <row r="54" spans="1:8" x14ac:dyDescent="0.25">
      <c r="A54" s="277" t="s">
        <v>412</v>
      </c>
      <c r="B54" s="278"/>
      <c r="C54" s="278" t="s">
        <v>229</v>
      </c>
      <c r="D54" s="278" t="s">
        <v>229</v>
      </c>
      <c r="E54" s="400" t="s">
        <v>229</v>
      </c>
      <c r="F54" s="278" t="s">
        <v>229</v>
      </c>
      <c r="G54" s="276" t="s">
        <v>229</v>
      </c>
      <c r="H54" s="276" t="s">
        <v>229</v>
      </c>
    </row>
    <row r="55" spans="1:8" x14ac:dyDescent="0.25">
      <c r="A55" s="277"/>
      <c r="B55" s="278"/>
      <c r="C55" s="278" t="s">
        <v>229</v>
      </c>
      <c r="D55" s="278" t="s">
        <v>229</v>
      </c>
      <c r="E55" s="400" t="s">
        <v>229</v>
      </c>
      <c r="F55" s="278" t="s">
        <v>229</v>
      </c>
      <c r="G55" s="276" t="s">
        <v>229</v>
      </c>
      <c r="H55" s="276" t="s">
        <v>229</v>
      </c>
    </row>
    <row r="56" spans="1:8" x14ac:dyDescent="0.25">
      <c r="A56" s="277"/>
      <c r="B56" s="278"/>
      <c r="C56" s="278" t="s">
        <v>229</v>
      </c>
      <c r="D56" s="278" t="s">
        <v>229</v>
      </c>
      <c r="E56" s="400" t="s">
        <v>229</v>
      </c>
      <c r="F56" s="278" t="s">
        <v>229</v>
      </c>
      <c r="G56" s="276" t="s">
        <v>229</v>
      </c>
      <c r="H56" s="276" t="s">
        <v>229</v>
      </c>
    </row>
    <row r="57" spans="1:8" x14ac:dyDescent="0.25">
      <c r="A57" s="273" t="s">
        <v>413</v>
      </c>
      <c r="B57" s="268">
        <v>3160</v>
      </c>
      <c r="C57" s="275" t="s">
        <v>229</v>
      </c>
      <c r="D57" s="275" t="s">
        <v>229</v>
      </c>
      <c r="E57" s="400" t="s">
        <v>229</v>
      </c>
      <c r="F57" s="275" t="s">
        <v>229</v>
      </c>
      <c r="G57" s="276" t="s">
        <v>229</v>
      </c>
      <c r="H57" s="276" t="s">
        <v>229</v>
      </c>
    </row>
    <row r="58" spans="1:8" x14ac:dyDescent="0.25">
      <c r="A58" s="273" t="s">
        <v>414</v>
      </c>
      <c r="B58" s="268">
        <v>3170</v>
      </c>
      <c r="C58" s="302">
        <v>-172.7</v>
      </c>
      <c r="D58" s="302">
        <v>-408.8</v>
      </c>
      <c r="E58" s="364">
        <v>-204</v>
      </c>
      <c r="F58" s="302">
        <v>-204</v>
      </c>
      <c r="G58" s="302">
        <v>-95.7</v>
      </c>
      <c r="H58" s="272">
        <v>188.4</v>
      </c>
    </row>
    <row r="59" spans="1:8" x14ac:dyDescent="0.25">
      <c r="A59" s="277" t="s">
        <v>415</v>
      </c>
      <c r="B59" s="278"/>
      <c r="C59" s="302">
        <v>-20.7</v>
      </c>
      <c r="D59" s="289">
        <v>-23.1</v>
      </c>
      <c r="E59" s="406">
        <v>-9.6</v>
      </c>
      <c r="F59" s="302">
        <v>-9.6</v>
      </c>
      <c r="G59" s="302">
        <v>-2.6</v>
      </c>
      <c r="H59" s="272">
        <v>137.1</v>
      </c>
    </row>
    <row r="60" spans="1:8" x14ac:dyDescent="0.25">
      <c r="A60" s="277" t="s">
        <v>416</v>
      </c>
      <c r="B60" s="278"/>
      <c r="C60" s="290">
        <v>-24</v>
      </c>
      <c r="D60" s="291">
        <v>-15</v>
      </c>
      <c r="E60" s="407">
        <v>-12</v>
      </c>
      <c r="F60" s="285">
        <v>-12</v>
      </c>
      <c r="G60" s="288">
        <v>-0.7</v>
      </c>
      <c r="H60" s="272">
        <v>106.2</v>
      </c>
    </row>
    <row r="61" spans="1:8" x14ac:dyDescent="0.25">
      <c r="A61" s="277" t="s">
        <v>417</v>
      </c>
      <c r="B61" s="278"/>
      <c r="C61" s="302">
        <v>-29.9</v>
      </c>
      <c r="D61" s="302">
        <v>-93.6</v>
      </c>
      <c r="E61" s="364">
        <v>-71.8</v>
      </c>
      <c r="F61" s="302">
        <v>-71.8</v>
      </c>
      <c r="G61" s="302">
        <v>-51.8</v>
      </c>
      <c r="H61" s="272">
        <v>359</v>
      </c>
    </row>
    <row r="62" spans="1:8" x14ac:dyDescent="0.25">
      <c r="A62" s="277" t="s">
        <v>418</v>
      </c>
      <c r="B62" s="278"/>
      <c r="C62" s="302">
        <v>-98.1</v>
      </c>
      <c r="D62" s="302">
        <v>-277.10000000000002</v>
      </c>
      <c r="E62" s="364">
        <v>-110.6</v>
      </c>
      <c r="F62" s="302">
        <v>-110.6</v>
      </c>
      <c r="G62" s="302">
        <v>-40.6</v>
      </c>
      <c r="H62" s="272">
        <v>158</v>
      </c>
    </row>
    <row r="63" spans="1:8" x14ac:dyDescent="0.25">
      <c r="A63" s="277"/>
      <c r="B63" s="278"/>
      <c r="C63" s="278" t="s">
        <v>229</v>
      </c>
      <c r="D63" s="278" t="s">
        <v>229</v>
      </c>
      <c r="E63" s="400" t="s">
        <v>229</v>
      </c>
      <c r="F63" s="278" t="s">
        <v>229</v>
      </c>
      <c r="G63" s="276" t="s">
        <v>229</v>
      </c>
      <c r="H63" s="276" t="s">
        <v>229</v>
      </c>
    </row>
    <row r="64" spans="1:8" x14ac:dyDescent="0.25">
      <c r="A64" s="277"/>
      <c r="B64" s="278"/>
      <c r="C64" s="278" t="s">
        <v>229</v>
      </c>
      <c r="D64" s="278" t="s">
        <v>229</v>
      </c>
      <c r="E64" s="400" t="s">
        <v>229</v>
      </c>
      <c r="F64" s="278" t="s">
        <v>229</v>
      </c>
      <c r="G64" s="276" t="s">
        <v>229</v>
      </c>
      <c r="H64" s="276" t="s">
        <v>229</v>
      </c>
    </row>
    <row r="65" spans="1:8" ht="26.25" x14ac:dyDescent="0.25">
      <c r="A65" s="269" t="s">
        <v>295</v>
      </c>
      <c r="B65" s="270">
        <v>3195</v>
      </c>
      <c r="C65" s="272">
        <v>123.9</v>
      </c>
      <c r="D65" s="271">
        <v>1192.3</v>
      </c>
      <c r="E65" s="399">
        <v>1112.3</v>
      </c>
      <c r="F65" s="271">
        <v>1112.3</v>
      </c>
      <c r="G65" s="292">
        <v>-675.6</v>
      </c>
      <c r="H65" s="272">
        <v>62.2</v>
      </c>
    </row>
    <row r="66" spans="1:8" x14ac:dyDescent="0.25">
      <c r="A66" s="450" t="s">
        <v>419</v>
      </c>
      <c r="B66" s="450"/>
      <c r="C66" s="450"/>
      <c r="D66" s="450"/>
      <c r="E66" s="450"/>
      <c r="F66" s="450"/>
      <c r="G66" s="450"/>
      <c r="H66" s="450"/>
    </row>
    <row r="67" spans="1:8" ht="26.25" x14ac:dyDescent="0.25">
      <c r="A67" s="269" t="s">
        <v>420</v>
      </c>
      <c r="B67" s="270">
        <v>3200</v>
      </c>
      <c r="C67" s="276" t="s">
        <v>229</v>
      </c>
      <c r="D67" s="276" t="s">
        <v>229</v>
      </c>
      <c r="E67" s="400" t="s">
        <v>229</v>
      </c>
      <c r="F67" s="276" t="s">
        <v>229</v>
      </c>
      <c r="G67" s="276" t="s">
        <v>229</v>
      </c>
      <c r="H67" s="276" t="s">
        <v>229</v>
      </c>
    </row>
    <row r="68" spans="1:8" ht="26.25" x14ac:dyDescent="0.25">
      <c r="A68" s="273" t="s">
        <v>421</v>
      </c>
      <c r="B68" s="268">
        <v>3210</v>
      </c>
      <c r="C68" s="275" t="s">
        <v>229</v>
      </c>
      <c r="D68" s="275" t="s">
        <v>229</v>
      </c>
      <c r="E68" s="400" t="s">
        <v>229</v>
      </c>
      <c r="F68" s="275" t="s">
        <v>229</v>
      </c>
      <c r="G68" s="276" t="s">
        <v>229</v>
      </c>
      <c r="H68" s="276" t="s">
        <v>229</v>
      </c>
    </row>
    <row r="69" spans="1:8" ht="26.25" x14ac:dyDescent="0.25">
      <c r="A69" s="273" t="s">
        <v>422</v>
      </c>
      <c r="B69" s="268">
        <v>3220</v>
      </c>
      <c r="C69" s="275" t="s">
        <v>229</v>
      </c>
      <c r="D69" s="275" t="s">
        <v>229</v>
      </c>
      <c r="E69" s="400" t="s">
        <v>229</v>
      </c>
      <c r="F69" s="275" t="s">
        <v>229</v>
      </c>
      <c r="G69" s="276" t="s">
        <v>229</v>
      </c>
      <c r="H69" s="276" t="s">
        <v>229</v>
      </c>
    </row>
    <row r="70" spans="1:8" ht="26.25" x14ac:dyDescent="0.25">
      <c r="A70" s="273" t="s">
        <v>423</v>
      </c>
      <c r="B70" s="268">
        <v>3230</v>
      </c>
      <c r="C70" s="275" t="s">
        <v>229</v>
      </c>
      <c r="D70" s="275" t="s">
        <v>229</v>
      </c>
      <c r="E70" s="400" t="s">
        <v>229</v>
      </c>
      <c r="F70" s="275" t="s">
        <v>229</v>
      </c>
      <c r="G70" s="276" t="s">
        <v>229</v>
      </c>
      <c r="H70" s="276" t="s">
        <v>229</v>
      </c>
    </row>
    <row r="71" spans="1:8" x14ac:dyDescent="0.25">
      <c r="A71" s="273" t="s">
        <v>385</v>
      </c>
      <c r="B71" s="268">
        <v>3240</v>
      </c>
      <c r="C71" s="276" t="s">
        <v>229</v>
      </c>
      <c r="D71" s="276" t="s">
        <v>229</v>
      </c>
      <c r="E71" s="400" t="s">
        <v>229</v>
      </c>
      <c r="F71" s="276" t="s">
        <v>229</v>
      </c>
      <c r="G71" s="276" t="s">
        <v>229</v>
      </c>
      <c r="H71" s="276" t="s">
        <v>229</v>
      </c>
    </row>
    <row r="72" spans="1:8" x14ac:dyDescent="0.25">
      <c r="A72" s="277" t="s">
        <v>424</v>
      </c>
      <c r="B72" s="278"/>
      <c r="C72" s="278" t="s">
        <v>229</v>
      </c>
      <c r="D72" s="278" t="s">
        <v>229</v>
      </c>
      <c r="E72" s="400" t="s">
        <v>229</v>
      </c>
      <c r="F72" s="278" t="s">
        <v>229</v>
      </c>
      <c r="G72" s="276" t="s">
        <v>229</v>
      </c>
      <c r="H72" s="276" t="s">
        <v>229</v>
      </c>
    </row>
    <row r="73" spans="1:8" x14ac:dyDescent="0.25">
      <c r="A73" s="277"/>
      <c r="B73" s="278"/>
      <c r="C73" s="278" t="s">
        <v>229</v>
      </c>
      <c r="D73" s="278" t="s">
        <v>229</v>
      </c>
      <c r="E73" s="400" t="s">
        <v>229</v>
      </c>
      <c r="F73" s="278" t="s">
        <v>229</v>
      </c>
      <c r="G73" s="276" t="s">
        <v>229</v>
      </c>
      <c r="H73" s="276" t="s">
        <v>229</v>
      </c>
    </row>
    <row r="74" spans="1:8" x14ac:dyDescent="0.25">
      <c r="A74" s="277"/>
      <c r="B74" s="278"/>
      <c r="C74" s="278" t="s">
        <v>229</v>
      </c>
      <c r="D74" s="278" t="s">
        <v>229</v>
      </c>
      <c r="E74" s="400" t="s">
        <v>229</v>
      </c>
      <c r="F74" s="278" t="s">
        <v>229</v>
      </c>
      <c r="G74" s="276" t="s">
        <v>229</v>
      </c>
      <c r="H74" s="276" t="s">
        <v>229</v>
      </c>
    </row>
    <row r="75" spans="1:8" ht="26.25" x14ac:dyDescent="0.25">
      <c r="A75" s="269" t="s">
        <v>425</v>
      </c>
      <c r="B75" s="270">
        <v>3255</v>
      </c>
      <c r="C75" s="302">
        <v>-53.9</v>
      </c>
      <c r="D75" s="302">
        <v>-317.3</v>
      </c>
      <c r="E75" s="364">
        <v>-79.3</v>
      </c>
      <c r="F75" s="302">
        <v>-79.3</v>
      </c>
      <c r="G75" s="272">
        <v>48.9</v>
      </c>
      <c r="H75" s="272">
        <v>61.9</v>
      </c>
    </row>
    <row r="76" spans="1:8" ht="26.25" x14ac:dyDescent="0.25">
      <c r="A76" s="273" t="s">
        <v>426</v>
      </c>
      <c r="B76" s="268">
        <v>3260</v>
      </c>
      <c r="C76" s="302">
        <v>-10</v>
      </c>
      <c r="D76" s="302">
        <v>-184.7</v>
      </c>
      <c r="E76" s="408">
        <v>-1.4</v>
      </c>
      <c r="F76" s="293">
        <v>-1.4</v>
      </c>
      <c r="G76" s="272">
        <v>4.5999999999999996</v>
      </c>
      <c r="H76" s="272">
        <v>23.3</v>
      </c>
    </row>
    <row r="77" spans="1:8" x14ac:dyDescent="0.25">
      <c r="A77" s="277" t="s">
        <v>424</v>
      </c>
      <c r="B77" s="278"/>
      <c r="C77" s="302">
        <v>-10</v>
      </c>
      <c r="D77" s="302">
        <v>-184.7</v>
      </c>
      <c r="E77" s="408">
        <v>-1.4</v>
      </c>
      <c r="F77" s="294">
        <v>-1.4</v>
      </c>
      <c r="G77" s="272">
        <v>4.5999999999999996</v>
      </c>
      <c r="H77" s="272">
        <v>23.3</v>
      </c>
    </row>
    <row r="78" spans="1:8" x14ac:dyDescent="0.25">
      <c r="A78" s="277"/>
      <c r="B78" s="278"/>
      <c r="C78" s="278" t="s">
        <v>229</v>
      </c>
      <c r="D78" s="278" t="s">
        <v>229</v>
      </c>
      <c r="E78" s="400" t="s">
        <v>229</v>
      </c>
      <c r="F78" s="278" t="s">
        <v>229</v>
      </c>
      <c r="G78" s="276" t="s">
        <v>229</v>
      </c>
      <c r="H78" s="276" t="s">
        <v>229</v>
      </c>
    </row>
    <row r="79" spans="1:8" x14ac:dyDescent="0.25">
      <c r="A79" s="277"/>
      <c r="B79" s="278"/>
      <c r="C79" s="278" t="s">
        <v>229</v>
      </c>
      <c r="D79" s="278" t="s">
        <v>229</v>
      </c>
      <c r="E79" s="400" t="s">
        <v>229</v>
      </c>
      <c r="F79" s="278" t="s">
        <v>229</v>
      </c>
      <c r="G79" s="276" t="s">
        <v>229</v>
      </c>
      <c r="H79" s="276" t="s">
        <v>229</v>
      </c>
    </row>
    <row r="80" spans="1:8" x14ac:dyDescent="0.25">
      <c r="A80" s="273" t="s">
        <v>427</v>
      </c>
      <c r="B80" s="268">
        <v>3265</v>
      </c>
      <c r="C80" s="276" t="s">
        <v>229</v>
      </c>
      <c r="D80" s="276" t="s">
        <v>229</v>
      </c>
      <c r="E80" s="400" t="s">
        <v>229</v>
      </c>
      <c r="F80" s="276" t="s">
        <v>229</v>
      </c>
      <c r="G80" s="276" t="s">
        <v>229</v>
      </c>
      <c r="H80" s="276" t="s">
        <v>229</v>
      </c>
    </row>
    <row r="81" spans="1:8" x14ac:dyDescent="0.25">
      <c r="A81" s="277"/>
      <c r="B81" s="278"/>
      <c r="C81" s="278" t="s">
        <v>229</v>
      </c>
      <c r="D81" s="278" t="s">
        <v>229</v>
      </c>
      <c r="E81" s="400" t="s">
        <v>229</v>
      </c>
      <c r="F81" s="278" t="s">
        <v>229</v>
      </c>
      <c r="G81" s="276" t="s">
        <v>229</v>
      </c>
      <c r="H81" s="276" t="s">
        <v>229</v>
      </c>
    </row>
    <row r="82" spans="1:8" x14ac:dyDescent="0.25">
      <c r="A82" s="277"/>
      <c r="B82" s="278"/>
      <c r="C82" s="278" t="s">
        <v>229</v>
      </c>
      <c r="D82" s="278" t="s">
        <v>229</v>
      </c>
      <c r="E82" s="400" t="s">
        <v>229</v>
      </c>
      <c r="F82" s="278" t="s">
        <v>229</v>
      </c>
      <c r="G82" s="276" t="s">
        <v>229</v>
      </c>
      <c r="H82" s="276" t="s">
        <v>229</v>
      </c>
    </row>
    <row r="83" spans="1:8" ht="26.25" x14ac:dyDescent="0.25">
      <c r="A83" s="273" t="s">
        <v>428</v>
      </c>
      <c r="B83" s="268">
        <v>3270</v>
      </c>
      <c r="C83" s="302">
        <v>-37.799999999999997</v>
      </c>
      <c r="D83" s="302">
        <v>-108</v>
      </c>
      <c r="E83" s="364">
        <v>-61</v>
      </c>
      <c r="F83" s="302">
        <v>-61</v>
      </c>
      <c r="G83" s="302">
        <v>-27.4</v>
      </c>
      <c r="H83" s="272">
        <v>181.5</v>
      </c>
    </row>
    <row r="84" spans="1:8" x14ac:dyDescent="0.25">
      <c r="A84" s="277" t="s">
        <v>429</v>
      </c>
      <c r="B84" s="278"/>
      <c r="C84" s="302">
        <v>-37.799999999999997</v>
      </c>
      <c r="D84" s="302">
        <v>-108</v>
      </c>
      <c r="E84" s="364">
        <v>-61</v>
      </c>
      <c r="F84" s="302">
        <v>-61</v>
      </c>
      <c r="G84" s="302">
        <v>-27.4</v>
      </c>
      <c r="H84" s="272">
        <v>181.5</v>
      </c>
    </row>
    <row r="85" spans="1:8" x14ac:dyDescent="0.25">
      <c r="A85" s="277"/>
      <c r="B85" s="278"/>
      <c r="C85" s="278" t="s">
        <v>229</v>
      </c>
      <c r="D85" s="278" t="s">
        <v>229</v>
      </c>
      <c r="E85" s="400" t="s">
        <v>229</v>
      </c>
      <c r="F85" s="278" t="s">
        <v>229</v>
      </c>
      <c r="G85" s="276" t="s">
        <v>229</v>
      </c>
      <c r="H85" s="276" t="s">
        <v>229</v>
      </c>
    </row>
    <row r="86" spans="1:8" x14ac:dyDescent="0.25">
      <c r="A86" s="277"/>
      <c r="B86" s="278"/>
      <c r="C86" s="278" t="s">
        <v>229</v>
      </c>
      <c r="D86" s="278" t="s">
        <v>229</v>
      </c>
      <c r="E86" s="400" t="s">
        <v>229</v>
      </c>
      <c r="F86" s="278" t="s">
        <v>229</v>
      </c>
      <c r="G86" s="276" t="s">
        <v>229</v>
      </c>
      <c r="H86" s="276" t="s">
        <v>229</v>
      </c>
    </row>
    <row r="87" spans="1:8" x14ac:dyDescent="0.25">
      <c r="A87" s="273" t="s">
        <v>430</v>
      </c>
      <c r="B87" s="268">
        <v>3275</v>
      </c>
      <c r="C87" s="275" t="s">
        <v>229</v>
      </c>
      <c r="D87" s="275" t="s">
        <v>229</v>
      </c>
      <c r="E87" s="400" t="s">
        <v>229</v>
      </c>
      <c r="F87" s="275" t="s">
        <v>229</v>
      </c>
      <c r="G87" s="276" t="s">
        <v>229</v>
      </c>
      <c r="H87" s="276" t="s">
        <v>229</v>
      </c>
    </row>
    <row r="88" spans="1:8" x14ac:dyDescent="0.25">
      <c r="A88" s="273" t="s">
        <v>414</v>
      </c>
      <c r="B88" s="268">
        <v>3280</v>
      </c>
      <c r="C88" s="295">
        <v>-6.1</v>
      </c>
      <c r="D88" s="302">
        <v>-24.6</v>
      </c>
      <c r="E88" s="364">
        <v>-16.899999999999999</v>
      </c>
      <c r="F88" s="302">
        <v>-16.899999999999999</v>
      </c>
      <c r="G88" s="272">
        <v>71.7</v>
      </c>
      <c r="H88" s="272">
        <v>19.100000000000001</v>
      </c>
    </row>
    <row r="89" spans="1:8" ht="39" x14ac:dyDescent="0.25">
      <c r="A89" s="277" t="s">
        <v>306</v>
      </c>
      <c r="B89" s="278"/>
      <c r="C89" s="278" t="s">
        <v>229</v>
      </c>
      <c r="D89" s="278" t="s">
        <v>229</v>
      </c>
      <c r="E89" s="409" t="s">
        <v>229</v>
      </c>
      <c r="F89" s="278" t="s">
        <v>229</v>
      </c>
      <c r="G89" s="272">
        <v>85</v>
      </c>
      <c r="H89" s="276" t="s">
        <v>229</v>
      </c>
    </row>
    <row r="90" spans="1:8" ht="26.25" x14ac:dyDescent="0.25">
      <c r="A90" s="277" t="s">
        <v>304</v>
      </c>
      <c r="B90" s="278"/>
      <c r="C90" s="296">
        <v>-6.1</v>
      </c>
      <c r="D90" s="302">
        <v>-24.6</v>
      </c>
      <c r="E90" s="410">
        <v>-16.899999999999999</v>
      </c>
      <c r="F90" s="302">
        <v>-16.899999999999999</v>
      </c>
      <c r="G90" s="302">
        <v>-13.3</v>
      </c>
      <c r="H90" s="272">
        <v>469.4</v>
      </c>
    </row>
    <row r="91" spans="1:8" x14ac:dyDescent="0.25">
      <c r="A91" s="277" t="s">
        <v>307</v>
      </c>
      <c r="B91" s="278"/>
      <c r="C91" s="278" t="s">
        <v>229</v>
      </c>
      <c r="D91" s="278" t="s">
        <v>229</v>
      </c>
      <c r="E91" s="400" t="s">
        <v>229</v>
      </c>
      <c r="F91" s="278" t="s">
        <v>229</v>
      </c>
      <c r="G91" s="276" t="s">
        <v>229</v>
      </c>
      <c r="H91" s="276" t="s">
        <v>229</v>
      </c>
    </row>
    <row r="92" spans="1:8" x14ac:dyDescent="0.25">
      <c r="A92" s="277"/>
      <c r="B92" s="278"/>
      <c r="C92" s="278" t="s">
        <v>229</v>
      </c>
      <c r="D92" s="278" t="s">
        <v>229</v>
      </c>
      <c r="E92" s="400" t="s">
        <v>229</v>
      </c>
      <c r="F92" s="278" t="s">
        <v>229</v>
      </c>
      <c r="G92" s="276" t="s">
        <v>229</v>
      </c>
      <c r="H92" s="276" t="s">
        <v>229</v>
      </c>
    </row>
    <row r="93" spans="1:8" x14ac:dyDescent="0.25">
      <c r="A93" s="277"/>
      <c r="B93" s="278"/>
      <c r="C93" s="278" t="s">
        <v>229</v>
      </c>
      <c r="D93" s="278" t="s">
        <v>229</v>
      </c>
      <c r="E93" s="400" t="s">
        <v>229</v>
      </c>
      <c r="F93" s="278" t="s">
        <v>229</v>
      </c>
      <c r="G93" s="276" t="s">
        <v>229</v>
      </c>
      <c r="H93" s="276" t="s">
        <v>229</v>
      </c>
    </row>
    <row r="94" spans="1:8" ht="26.25" x14ac:dyDescent="0.25">
      <c r="A94" s="269" t="s">
        <v>296</v>
      </c>
      <c r="B94" s="270">
        <v>3295</v>
      </c>
      <c r="C94" s="302">
        <v>-53.9</v>
      </c>
      <c r="D94" s="302">
        <v>-317.3</v>
      </c>
      <c r="E94" s="364">
        <v>-79.3</v>
      </c>
      <c r="F94" s="302">
        <v>-79.3</v>
      </c>
      <c r="G94" s="272">
        <v>48.9</v>
      </c>
      <c r="H94" s="272">
        <v>61.9</v>
      </c>
    </row>
    <row r="95" spans="1:8" x14ac:dyDescent="0.25">
      <c r="A95" s="450" t="s">
        <v>431</v>
      </c>
      <c r="B95" s="450"/>
      <c r="C95" s="450"/>
      <c r="D95" s="450"/>
      <c r="E95" s="450"/>
      <c r="F95" s="450"/>
      <c r="G95" s="450"/>
      <c r="H95" s="450"/>
    </row>
    <row r="96" spans="1:8" ht="26.25" x14ac:dyDescent="0.25">
      <c r="A96" s="269" t="s">
        <v>432</v>
      </c>
      <c r="B96" s="270">
        <v>3300</v>
      </c>
      <c r="C96" s="276" t="s">
        <v>229</v>
      </c>
      <c r="D96" s="276" t="s">
        <v>229</v>
      </c>
      <c r="E96" s="276" t="s">
        <v>229</v>
      </c>
      <c r="F96" s="276" t="s">
        <v>229</v>
      </c>
      <c r="G96" s="276" t="s">
        <v>229</v>
      </c>
      <c r="H96" s="276" t="s">
        <v>229</v>
      </c>
    </row>
    <row r="97" spans="1:8" x14ac:dyDescent="0.25">
      <c r="A97" s="273" t="s">
        <v>433</v>
      </c>
      <c r="B97" s="268">
        <v>3310</v>
      </c>
      <c r="C97" s="275" t="s">
        <v>229</v>
      </c>
      <c r="D97" s="275" t="s">
        <v>229</v>
      </c>
      <c r="E97" s="275" t="s">
        <v>229</v>
      </c>
      <c r="F97" s="275" t="s">
        <v>229</v>
      </c>
      <c r="G97" s="276" t="s">
        <v>229</v>
      </c>
      <c r="H97" s="276" t="s">
        <v>229</v>
      </c>
    </row>
    <row r="98" spans="1:8" ht="26.25" x14ac:dyDescent="0.25">
      <c r="A98" s="273" t="s">
        <v>434</v>
      </c>
      <c r="B98" s="268">
        <v>3320</v>
      </c>
      <c r="C98" s="276" t="s">
        <v>229</v>
      </c>
      <c r="D98" s="276" t="s">
        <v>229</v>
      </c>
      <c r="E98" s="276" t="s">
        <v>229</v>
      </c>
      <c r="F98" s="276" t="s">
        <v>229</v>
      </c>
      <c r="G98" s="276" t="s">
        <v>229</v>
      </c>
      <c r="H98" s="276" t="s">
        <v>229</v>
      </c>
    </row>
    <row r="99" spans="1:8" x14ac:dyDescent="0.25">
      <c r="A99" s="273" t="s">
        <v>382</v>
      </c>
      <c r="B99" s="268">
        <v>3321</v>
      </c>
      <c r="C99" s="275" t="s">
        <v>229</v>
      </c>
      <c r="D99" s="275" t="s">
        <v>229</v>
      </c>
      <c r="E99" s="275" t="s">
        <v>229</v>
      </c>
      <c r="F99" s="275" t="s">
        <v>229</v>
      </c>
      <c r="G99" s="276" t="s">
        <v>229</v>
      </c>
      <c r="H99" s="276" t="s">
        <v>229</v>
      </c>
    </row>
    <row r="100" spans="1:8" x14ac:dyDescent="0.25">
      <c r="A100" s="273" t="s">
        <v>383</v>
      </c>
      <c r="B100" s="268">
        <v>3322</v>
      </c>
      <c r="C100" s="275" t="s">
        <v>229</v>
      </c>
      <c r="D100" s="275" t="s">
        <v>229</v>
      </c>
      <c r="E100" s="275" t="s">
        <v>229</v>
      </c>
      <c r="F100" s="275" t="s">
        <v>229</v>
      </c>
      <c r="G100" s="276" t="s">
        <v>229</v>
      </c>
      <c r="H100" s="276" t="s">
        <v>229</v>
      </c>
    </row>
    <row r="101" spans="1:8" x14ac:dyDescent="0.25">
      <c r="A101" s="273" t="s">
        <v>384</v>
      </c>
      <c r="B101" s="268">
        <v>3323</v>
      </c>
      <c r="C101" s="275" t="s">
        <v>229</v>
      </c>
      <c r="D101" s="275" t="s">
        <v>229</v>
      </c>
      <c r="E101" s="275" t="s">
        <v>229</v>
      </c>
      <c r="F101" s="275" t="s">
        <v>229</v>
      </c>
      <c r="G101" s="276" t="s">
        <v>229</v>
      </c>
      <c r="H101" s="276" t="s">
        <v>229</v>
      </c>
    </row>
    <row r="102" spans="1:8" x14ac:dyDescent="0.25">
      <c r="A102" s="273" t="s">
        <v>385</v>
      </c>
      <c r="B102" s="268">
        <v>3340</v>
      </c>
      <c r="C102" s="276" t="s">
        <v>229</v>
      </c>
      <c r="D102" s="276" t="s">
        <v>229</v>
      </c>
      <c r="E102" s="276" t="s">
        <v>229</v>
      </c>
      <c r="F102" s="276" t="s">
        <v>229</v>
      </c>
      <c r="G102" s="276" t="s">
        <v>229</v>
      </c>
      <c r="H102" s="276" t="s">
        <v>229</v>
      </c>
    </row>
    <row r="103" spans="1:8" x14ac:dyDescent="0.25">
      <c r="A103" s="277"/>
      <c r="B103" s="278"/>
      <c r="C103" s="278" t="s">
        <v>229</v>
      </c>
      <c r="D103" s="278" t="s">
        <v>229</v>
      </c>
      <c r="E103" s="278" t="s">
        <v>229</v>
      </c>
      <c r="F103" s="278" t="s">
        <v>229</v>
      </c>
      <c r="G103" s="276" t="s">
        <v>229</v>
      </c>
      <c r="H103" s="276" t="s">
        <v>229</v>
      </c>
    </row>
    <row r="104" spans="1:8" x14ac:dyDescent="0.25">
      <c r="A104" s="277"/>
      <c r="B104" s="278"/>
      <c r="C104" s="278" t="s">
        <v>229</v>
      </c>
      <c r="D104" s="278" t="s">
        <v>229</v>
      </c>
      <c r="E104" s="278" t="s">
        <v>229</v>
      </c>
      <c r="F104" s="278" t="s">
        <v>229</v>
      </c>
      <c r="G104" s="276" t="s">
        <v>229</v>
      </c>
      <c r="H104" s="276" t="s">
        <v>229</v>
      </c>
    </row>
    <row r="105" spans="1:8" ht="26.25" x14ac:dyDescent="0.25">
      <c r="A105" s="269" t="s">
        <v>435</v>
      </c>
      <c r="B105" s="270">
        <v>3345</v>
      </c>
      <c r="C105" s="276" t="s">
        <v>229</v>
      </c>
      <c r="D105" s="276" t="s">
        <v>229</v>
      </c>
      <c r="E105" s="276" t="s">
        <v>229</v>
      </c>
      <c r="F105" s="276" t="s">
        <v>229</v>
      </c>
      <c r="G105" s="276" t="s">
        <v>229</v>
      </c>
      <c r="H105" s="276" t="s">
        <v>229</v>
      </c>
    </row>
    <row r="106" spans="1:8" x14ac:dyDescent="0.25">
      <c r="A106" s="273" t="s">
        <v>436</v>
      </c>
      <c r="B106" s="268">
        <v>3350</v>
      </c>
      <c r="C106" s="275" t="s">
        <v>229</v>
      </c>
      <c r="D106" s="275" t="s">
        <v>229</v>
      </c>
      <c r="E106" s="275" t="s">
        <v>229</v>
      </c>
      <c r="F106" s="275" t="s">
        <v>229</v>
      </c>
      <c r="G106" s="276" t="s">
        <v>229</v>
      </c>
      <c r="H106" s="276" t="s">
        <v>229</v>
      </c>
    </row>
    <row r="107" spans="1:8" ht="26.25" x14ac:dyDescent="0.25">
      <c r="A107" s="273" t="s">
        <v>437</v>
      </c>
      <c r="B107" s="268">
        <v>3360</v>
      </c>
      <c r="C107" s="276" t="s">
        <v>229</v>
      </c>
      <c r="D107" s="276" t="s">
        <v>229</v>
      </c>
      <c r="E107" s="276" t="s">
        <v>229</v>
      </c>
      <c r="F107" s="276" t="s">
        <v>229</v>
      </c>
      <c r="G107" s="276" t="s">
        <v>229</v>
      </c>
      <c r="H107" s="276" t="s">
        <v>229</v>
      </c>
    </row>
    <row r="108" spans="1:8" x14ac:dyDescent="0.25">
      <c r="A108" s="273" t="s">
        <v>382</v>
      </c>
      <c r="B108" s="268">
        <v>3361</v>
      </c>
      <c r="C108" s="275" t="s">
        <v>229</v>
      </c>
      <c r="D108" s="275" t="s">
        <v>229</v>
      </c>
      <c r="E108" s="275" t="s">
        <v>229</v>
      </c>
      <c r="F108" s="275" t="s">
        <v>229</v>
      </c>
      <c r="G108" s="276" t="s">
        <v>229</v>
      </c>
      <c r="H108" s="276" t="s">
        <v>229</v>
      </c>
    </row>
    <row r="109" spans="1:8" x14ac:dyDescent="0.25">
      <c r="A109" s="273" t="s">
        <v>383</v>
      </c>
      <c r="B109" s="268">
        <v>3362</v>
      </c>
      <c r="C109" s="275" t="s">
        <v>229</v>
      </c>
      <c r="D109" s="275" t="s">
        <v>229</v>
      </c>
      <c r="E109" s="275" t="s">
        <v>229</v>
      </c>
      <c r="F109" s="275" t="s">
        <v>229</v>
      </c>
      <c r="G109" s="276" t="s">
        <v>229</v>
      </c>
      <c r="H109" s="276" t="s">
        <v>229</v>
      </c>
    </row>
    <row r="110" spans="1:8" x14ac:dyDescent="0.25">
      <c r="A110" s="273" t="s">
        <v>384</v>
      </c>
      <c r="B110" s="268">
        <v>3363</v>
      </c>
      <c r="C110" s="275" t="s">
        <v>229</v>
      </c>
      <c r="D110" s="275" t="s">
        <v>229</v>
      </c>
      <c r="E110" s="275" t="s">
        <v>229</v>
      </c>
      <c r="F110" s="275" t="s">
        <v>229</v>
      </c>
      <c r="G110" s="276" t="s">
        <v>229</v>
      </c>
      <c r="H110" s="276" t="s">
        <v>229</v>
      </c>
    </row>
    <row r="111" spans="1:8" x14ac:dyDescent="0.25">
      <c r="A111" s="273" t="s">
        <v>438</v>
      </c>
      <c r="B111" s="268">
        <v>3370</v>
      </c>
      <c r="C111" s="275" t="s">
        <v>229</v>
      </c>
      <c r="D111" s="275" t="s">
        <v>229</v>
      </c>
      <c r="E111" s="275" t="s">
        <v>229</v>
      </c>
      <c r="F111" s="275" t="s">
        <v>229</v>
      </c>
      <c r="G111" s="276" t="s">
        <v>229</v>
      </c>
      <c r="H111" s="276" t="s">
        <v>229</v>
      </c>
    </row>
    <row r="112" spans="1:8" x14ac:dyDescent="0.25">
      <c r="A112" s="273" t="s">
        <v>414</v>
      </c>
      <c r="B112" s="268">
        <v>3380</v>
      </c>
      <c r="C112" s="276" t="s">
        <v>229</v>
      </c>
      <c r="D112" s="276" t="s">
        <v>229</v>
      </c>
      <c r="E112" s="276" t="s">
        <v>229</v>
      </c>
      <c r="F112" s="276" t="s">
        <v>229</v>
      </c>
      <c r="G112" s="276" t="s">
        <v>229</v>
      </c>
      <c r="H112" s="276" t="s">
        <v>229</v>
      </c>
    </row>
    <row r="113" spans="1:8" x14ac:dyDescent="0.25">
      <c r="A113" s="277"/>
      <c r="B113" s="278"/>
      <c r="C113" s="278" t="s">
        <v>229</v>
      </c>
      <c r="D113" s="278" t="s">
        <v>229</v>
      </c>
      <c r="E113" s="278" t="s">
        <v>229</v>
      </c>
      <c r="F113" s="278" t="s">
        <v>229</v>
      </c>
      <c r="G113" s="276" t="s">
        <v>229</v>
      </c>
      <c r="H113" s="276" t="s">
        <v>229</v>
      </c>
    </row>
    <row r="114" spans="1:8" x14ac:dyDescent="0.25">
      <c r="A114" s="277"/>
      <c r="B114" s="278"/>
      <c r="C114" s="278" t="s">
        <v>229</v>
      </c>
      <c r="D114" s="278" t="s">
        <v>229</v>
      </c>
      <c r="E114" s="278" t="s">
        <v>229</v>
      </c>
      <c r="F114" s="278" t="s">
        <v>229</v>
      </c>
      <c r="G114" s="276" t="s">
        <v>229</v>
      </c>
      <c r="H114" s="276" t="s">
        <v>229</v>
      </c>
    </row>
    <row r="115" spans="1:8" ht="26.25" x14ac:dyDescent="0.25">
      <c r="A115" s="269" t="s">
        <v>439</v>
      </c>
      <c r="B115" s="270">
        <v>3395</v>
      </c>
      <c r="C115" s="276" t="s">
        <v>229</v>
      </c>
      <c r="D115" s="276" t="s">
        <v>229</v>
      </c>
      <c r="E115" s="276" t="s">
        <v>229</v>
      </c>
      <c r="F115" s="276" t="s">
        <v>229</v>
      </c>
      <c r="G115" s="276" t="s">
        <v>229</v>
      </c>
      <c r="H115" s="276" t="s">
        <v>229</v>
      </c>
    </row>
    <row r="116" spans="1:8" x14ac:dyDescent="0.25">
      <c r="A116" s="269" t="s">
        <v>440</v>
      </c>
      <c r="B116" s="270">
        <v>3400</v>
      </c>
      <c r="C116" s="272">
        <v>70</v>
      </c>
      <c r="D116" s="272">
        <v>875</v>
      </c>
      <c r="E116" s="271">
        <v>1033</v>
      </c>
      <c r="F116" s="271">
        <v>1033</v>
      </c>
      <c r="G116" s="302">
        <v>-626.70000000000005</v>
      </c>
      <c r="H116" s="272">
        <v>62.2</v>
      </c>
    </row>
    <row r="117" spans="1:8" x14ac:dyDescent="0.25">
      <c r="A117" s="273" t="s">
        <v>293</v>
      </c>
      <c r="B117" s="268">
        <v>3405</v>
      </c>
      <c r="C117" s="297">
        <v>95</v>
      </c>
      <c r="D117" s="297">
        <v>182</v>
      </c>
      <c r="E117" s="297">
        <v>24</v>
      </c>
      <c r="F117" s="297">
        <v>24</v>
      </c>
      <c r="G117" s="276" t="s">
        <v>229</v>
      </c>
      <c r="H117" s="272">
        <v>100</v>
      </c>
    </row>
    <row r="118" spans="1:8" ht="26.25" x14ac:dyDescent="0.25">
      <c r="A118" s="273" t="s">
        <v>298</v>
      </c>
      <c r="B118" s="268">
        <v>3410</v>
      </c>
      <c r="C118" s="275" t="s">
        <v>229</v>
      </c>
      <c r="D118" s="275" t="s">
        <v>229</v>
      </c>
      <c r="E118" s="275" t="s">
        <v>229</v>
      </c>
      <c r="F118" s="275" t="s">
        <v>229</v>
      </c>
      <c r="G118" s="276" t="s">
        <v>229</v>
      </c>
      <c r="H118" s="276" t="s">
        <v>229</v>
      </c>
    </row>
    <row r="119" spans="1:8" x14ac:dyDescent="0.25">
      <c r="A119" s="273" t="s">
        <v>299</v>
      </c>
      <c r="B119" s="268">
        <v>3415</v>
      </c>
      <c r="C119" s="272">
        <v>165</v>
      </c>
      <c r="D119" s="271">
        <v>1057</v>
      </c>
      <c r="E119" s="271">
        <v>1057</v>
      </c>
      <c r="F119" s="271">
        <v>1057</v>
      </c>
      <c r="G119" s="302">
        <v>-626.70000000000005</v>
      </c>
      <c r="H119" s="272">
        <v>62.8</v>
      </c>
    </row>
    <row r="120" spans="1:8" x14ac:dyDescent="0.25">
      <c r="A120" s="266"/>
      <c r="B120" s="266"/>
      <c r="C120" s="266"/>
      <c r="D120" s="266"/>
      <c r="E120" s="266"/>
      <c r="F120" s="266"/>
      <c r="G120" s="266"/>
      <c r="H120" s="266"/>
    </row>
    <row r="121" spans="1:8" x14ac:dyDescent="0.25">
      <c r="A121" s="298" t="s">
        <v>218</v>
      </c>
      <c r="B121" s="266"/>
      <c r="C121" s="266"/>
      <c r="D121" s="266"/>
      <c r="E121" s="266"/>
      <c r="F121" s="266"/>
      <c r="G121" s="266"/>
      <c r="H121" s="266"/>
    </row>
    <row r="122" spans="1:8" x14ac:dyDescent="0.25">
      <c r="A122" s="299" t="s">
        <v>219</v>
      </c>
      <c r="B122" s="300"/>
      <c r="C122" s="299"/>
      <c r="D122" s="299"/>
      <c r="E122" s="300"/>
      <c r="F122" s="451" t="s">
        <v>220</v>
      </c>
      <c r="G122" s="451"/>
      <c r="H122" s="451"/>
    </row>
    <row r="123" spans="1:8" x14ac:dyDescent="0.25">
      <c r="A123" s="301" t="s">
        <v>221</v>
      </c>
      <c r="B123" s="266"/>
      <c r="C123" s="452" t="s">
        <v>222</v>
      </c>
      <c r="D123" s="452"/>
      <c r="E123" s="266"/>
      <c r="F123" s="452" t="s">
        <v>223</v>
      </c>
      <c r="G123" s="452"/>
      <c r="H123" s="452"/>
    </row>
  </sheetData>
  <mergeCells count="11">
    <mergeCell ref="A6:H6"/>
    <mergeCell ref="A1:H1"/>
    <mergeCell ref="A3:A4"/>
    <mergeCell ref="B3:B4"/>
    <mergeCell ref="C3:D3"/>
    <mergeCell ref="E3:H3"/>
    <mergeCell ref="A66:H66"/>
    <mergeCell ref="A95:H95"/>
    <mergeCell ref="F122:H122"/>
    <mergeCell ref="C123:D123"/>
    <mergeCell ref="F123:H1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13" sqref="J13"/>
    </sheetView>
  </sheetViews>
  <sheetFormatPr defaultRowHeight="15" x14ac:dyDescent="0.25"/>
  <cols>
    <col min="1" max="1" width="35" customWidth="1"/>
  </cols>
  <sheetData>
    <row r="1" spans="1:8" x14ac:dyDescent="0.25">
      <c r="A1" s="456" t="s">
        <v>441</v>
      </c>
      <c r="B1" s="456"/>
      <c r="C1" s="456"/>
      <c r="D1" s="456"/>
      <c r="E1" s="456"/>
      <c r="F1" s="456"/>
      <c r="G1" s="456"/>
      <c r="H1" s="456"/>
    </row>
    <row r="2" spans="1:8" x14ac:dyDescent="0.25">
      <c r="A2" s="303"/>
      <c r="B2" s="303"/>
      <c r="C2" s="303"/>
      <c r="D2" s="303"/>
      <c r="E2" s="303"/>
      <c r="F2" s="303"/>
      <c r="G2" s="303"/>
      <c r="H2" s="303"/>
    </row>
    <row r="3" spans="1:8" ht="38.25" customHeight="1" x14ac:dyDescent="0.25">
      <c r="A3" s="457" t="s">
        <v>1</v>
      </c>
      <c r="B3" s="457" t="s">
        <v>2</v>
      </c>
      <c r="C3" s="457" t="s">
        <v>3</v>
      </c>
      <c r="D3" s="457"/>
      <c r="E3" s="457" t="s">
        <v>4</v>
      </c>
      <c r="F3" s="457"/>
      <c r="G3" s="457"/>
      <c r="H3" s="457"/>
    </row>
    <row r="4" spans="1:8" ht="25.5" x14ac:dyDescent="0.25">
      <c r="A4" s="457"/>
      <c r="B4" s="457"/>
      <c r="C4" s="304" t="s">
        <v>6</v>
      </c>
      <c r="D4" s="304" t="s">
        <v>7</v>
      </c>
      <c r="E4" s="304" t="s">
        <v>442</v>
      </c>
      <c r="F4" s="304" t="s">
        <v>9</v>
      </c>
      <c r="G4" s="304" t="s">
        <v>225</v>
      </c>
      <c r="H4" s="304" t="s">
        <v>10</v>
      </c>
    </row>
    <row r="5" spans="1:8" x14ac:dyDescent="0.25">
      <c r="A5" s="305">
        <v>1</v>
      </c>
      <c r="B5" s="305">
        <v>2</v>
      </c>
      <c r="C5" s="305">
        <v>3</v>
      </c>
      <c r="D5" s="305">
        <v>4</v>
      </c>
      <c r="E5" s="305">
        <v>5</v>
      </c>
      <c r="F5" s="305">
        <v>6</v>
      </c>
      <c r="G5" s="305">
        <v>7</v>
      </c>
      <c r="H5" s="305">
        <v>8</v>
      </c>
    </row>
    <row r="6" spans="1:8" ht="25.5" x14ac:dyDescent="0.25">
      <c r="A6" s="306" t="s">
        <v>443</v>
      </c>
      <c r="B6" s="307">
        <v>4000</v>
      </c>
      <c r="C6" s="308">
        <v>44.9</v>
      </c>
      <c r="D6" s="308">
        <v>264.39999999999998</v>
      </c>
      <c r="E6" s="411">
        <f>E8+E9+E10+E11+E12</f>
        <v>676.4</v>
      </c>
      <c r="F6" s="308">
        <v>65.3</v>
      </c>
      <c r="G6" s="302">
        <v>-41.6</v>
      </c>
      <c r="H6" s="308">
        <v>61.1</v>
      </c>
    </row>
    <row r="7" spans="1:8" x14ac:dyDescent="0.25">
      <c r="A7" s="309" t="s">
        <v>302</v>
      </c>
      <c r="B7" s="305">
        <v>4010</v>
      </c>
      <c r="C7" s="310" t="s">
        <v>229</v>
      </c>
      <c r="D7" s="310" t="s">
        <v>229</v>
      </c>
      <c r="E7" s="412"/>
      <c r="F7" s="310" t="s">
        <v>229</v>
      </c>
      <c r="G7" s="311" t="s">
        <v>229</v>
      </c>
      <c r="H7" s="311" t="s">
        <v>229</v>
      </c>
    </row>
    <row r="8" spans="1:8" ht="25.5" x14ac:dyDescent="0.25">
      <c r="A8" s="309" t="s">
        <v>303</v>
      </c>
      <c r="B8" s="305">
        <v>4020</v>
      </c>
      <c r="C8" s="312">
        <v>8.3000000000000007</v>
      </c>
      <c r="D8" s="312">
        <v>153.9</v>
      </c>
      <c r="E8" s="411">
        <v>33.4</v>
      </c>
      <c r="F8" s="312">
        <v>1</v>
      </c>
      <c r="G8" s="313">
        <v>-4</v>
      </c>
      <c r="H8" s="308">
        <v>20</v>
      </c>
    </row>
    <row r="9" spans="1:8" ht="25.5" x14ac:dyDescent="0.25">
      <c r="A9" s="309" t="s">
        <v>304</v>
      </c>
      <c r="B9" s="305">
        <v>4030</v>
      </c>
      <c r="C9" s="312">
        <v>5.0999999999999996</v>
      </c>
      <c r="D9" s="312">
        <v>20.5</v>
      </c>
      <c r="E9" s="411">
        <v>125</v>
      </c>
      <c r="F9" s="312">
        <v>13.5</v>
      </c>
      <c r="G9" s="308">
        <v>10.5</v>
      </c>
      <c r="H9" s="308">
        <v>450</v>
      </c>
    </row>
    <row r="10" spans="1:8" ht="25.5" x14ac:dyDescent="0.25">
      <c r="A10" s="309" t="s">
        <v>305</v>
      </c>
      <c r="B10" s="305">
        <v>4040</v>
      </c>
      <c r="C10" s="312">
        <v>31.5</v>
      </c>
      <c r="D10" s="312">
        <v>90</v>
      </c>
      <c r="E10" s="411">
        <v>86.3</v>
      </c>
      <c r="F10" s="312">
        <v>50.8</v>
      </c>
      <c r="G10" s="308">
        <v>22.8</v>
      </c>
      <c r="H10" s="308">
        <v>181.4</v>
      </c>
    </row>
    <row r="11" spans="1:8" ht="38.25" x14ac:dyDescent="0.25">
      <c r="A11" s="309" t="s">
        <v>306</v>
      </c>
      <c r="B11" s="305">
        <v>4050</v>
      </c>
      <c r="C11" s="310" t="s">
        <v>229</v>
      </c>
      <c r="D11" s="310" t="s">
        <v>229</v>
      </c>
      <c r="E11" s="411">
        <v>98.37</v>
      </c>
      <c r="F11" s="310" t="s">
        <v>229</v>
      </c>
      <c r="G11" s="302">
        <v>-70.900000000000006</v>
      </c>
      <c r="H11" s="311" t="s">
        <v>229</v>
      </c>
    </row>
    <row r="12" spans="1:8" x14ac:dyDescent="0.25">
      <c r="A12" s="309" t="s">
        <v>307</v>
      </c>
      <c r="B12" s="305">
        <v>4060</v>
      </c>
      <c r="C12" s="310" t="s">
        <v>229</v>
      </c>
      <c r="D12" s="310" t="s">
        <v>229</v>
      </c>
      <c r="E12" s="412">
        <v>333.33</v>
      </c>
      <c r="F12" s="310" t="s">
        <v>229</v>
      </c>
      <c r="G12" s="311" t="s">
        <v>229</v>
      </c>
      <c r="H12" s="311" t="s">
        <v>229</v>
      </c>
    </row>
    <row r="13" spans="1:8" x14ac:dyDescent="0.25">
      <c r="A13" s="303"/>
      <c r="B13" s="303"/>
      <c r="C13" s="303"/>
      <c r="D13" s="303"/>
      <c r="E13" s="303"/>
      <c r="F13" s="303"/>
      <c r="G13" s="303"/>
      <c r="H13" s="303"/>
    </row>
    <row r="14" spans="1:8" x14ac:dyDescent="0.25">
      <c r="A14" s="314" t="s">
        <v>218</v>
      </c>
      <c r="B14" s="303"/>
      <c r="C14" s="303"/>
      <c r="D14" s="303"/>
      <c r="E14" s="303"/>
      <c r="F14" s="303"/>
      <c r="G14" s="303"/>
      <c r="H14" s="303"/>
    </row>
    <row r="15" spans="1:8" x14ac:dyDescent="0.25">
      <c r="A15" s="315" t="s">
        <v>219</v>
      </c>
      <c r="B15" s="316"/>
      <c r="C15" s="315"/>
      <c r="D15" s="315"/>
      <c r="E15" s="316"/>
      <c r="F15" s="458" t="s">
        <v>220</v>
      </c>
      <c r="G15" s="458"/>
      <c r="H15" s="458"/>
    </row>
    <row r="16" spans="1:8" x14ac:dyDescent="0.25">
      <c r="A16" s="317" t="s">
        <v>221</v>
      </c>
      <c r="B16" s="303"/>
      <c r="C16" s="455" t="s">
        <v>222</v>
      </c>
      <c r="D16" s="455"/>
      <c r="E16" s="303"/>
      <c r="F16" s="455" t="s">
        <v>223</v>
      </c>
      <c r="G16" s="455"/>
      <c r="H16" s="455"/>
    </row>
  </sheetData>
  <mergeCells count="8">
    <mergeCell ref="C16:D16"/>
    <mergeCell ref="F16:H16"/>
    <mergeCell ref="A1:H1"/>
    <mergeCell ref="A3:A4"/>
    <mergeCell ref="B3:B4"/>
    <mergeCell ref="C3:D3"/>
    <mergeCell ref="E3:H3"/>
    <mergeCell ref="F15:H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7" sqref="F7"/>
    </sheetView>
  </sheetViews>
  <sheetFormatPr defaultRowHeight="15" x14ac:dyDescent="0.25"/>
  <cols>
    <col min="1" max="1" width="28.140625" customWidth="1"/>
    <col min="8" max="8" width="24.42578125" customWidth="1"/>
  </cols>
  <sheetData>
    <row r="1" spans="1:8" x14ac:dyDescent="0.25">
      <c r="A1" s="462" t="s">
        <v>317</v>
      </c>
      <c r="B1" s="462"/>
      <c r="C1" s="462"/>
      <c r="D1" s="462"/>
      <c r="E1" s="462"/>
      <c r="F1" s="462"/>
      <c r="G1" s="462"/>
      <c r="H1" s="462"/>
    </row>
    <row r="2" spans="1:8" x14ac:dyDescent="0.25">
      <c r="A2" s="318"/>
      <c r="B2" s="318"/>
      <c r="C2" s="318"/>
      <c r="D2" s="318"/>
      <c r="E2" s="318"/>
      <c r="F2" s="318"/>
      <c r="G2" s="318"/>
      <c r="H2" s="318"/>
    </row>
    <row r="3" spans="1:8" ht="39.75" customHeight="1" x14ac:dyDescent="0.25">
      <c r="A3" s="463" t="s">
        <v>1</v>
      </c>
      <c r="B3" s="463" t="s">
        <v>2</v>
      </c>
      <c r="C3" s="463" t="s">
        <v>444</v>
      </c>
      <c r="D3" s="463" t="s">
        <v>3</v>
      </c>
      <c r="E3" s="463"/>
      <c r="F3" s="463" t="s">
        <v>445</v>
      </c>
      <c r="G3" s="463"/>
      <c r="H3" s="463" t="s">
        <v>446</v>
      </c>
    </row>
    <row r="4" spans="1:8" ht="45.75" customHeight="1" x14ac:dyDescent="0.25">
      <c r="A4" s="463"/>
      <c r="B4" s="463"/>
      <c r="C4" s="463"/>
      <c r="D4" s="319" t="s">
        <v>6</v>
      </c>
      <c r="E4" s="319" t="s">
        <v>7</v>
      </c>
      <c r="F4" s="319" t="s">
        <v>6</v>
      </c>
      <c r="G4" s="319" t="s">
        <v>7</v>
      </c>
      <c r="H4" s="463"/>
    </row>
    <row r="5" spans="1:8" ht="27.75" customHeight="1" x14ac:dyDescent="0.25">
      <c r="A5" s="320">
        <v>1</v>
      </c>
      <c r="B5" s="320">
        <v>2</v>
      </c>
      <c r="C5" s="320">
        <v>3</v>
      </c>
      <c r="D5" s="320">
        <v>4</v>
      </c>
      <c r="E5" s="320">
        <v>5</v>
      </c>
      <c r="F5" s="320">
        <v>6</v>
      </c>
      <c r="G5" s="320">
        <v>7</v>
      </c>
      <c r="H5" s="320">
        <v>8</v>
      </c>
    </row>
    <row r="6" spans="1:8" x14ac:dyDescent="0.25">
      <c r="A6" s="460" t="s">
        <v>447</v>
      </c>
      <c r="B6" s="460"/>
      <c r="C6" s="460"/>
      <c r="D6" s="460"/>
      <c r="E6" s="460"/>
      <c r="F6" s="460"/>
      <c r="G6" s="460"/>
      <c r="H6" s="460"/>
    </row>
    <row r="7" spans="1:8" ht="63.75" x14ac:dyDescent="0.25">
      <c r="A7" s="321" t="s">
        <v>448</v>
      </c>
      <c r="B7" s="320">
        <v>5000</v>
      </c>
      <c r="C7" s="319" t="s">
        <v>449</v>
      </c>
      <c r="D7" s="322">
        <v>20.3</v>
      </c>
      <c r="E7" s="322">
        <v>20.6</v>
      </c>
      <c r="F7" s="323">
        <v>33.700000000000003</v>
      </c>
      <c r="G7" s="323">
        <v>35.5</v>
      </c>
      <c r="H7" s="321"/>
    </row>
    <row r="8" spans="1:8" ht="63.75" x14ac:dyDescent="0.25">
      <c r="A8" s="321" t="s">
        <v>450</v>
      </c>
      <c r="B8" s="320">
        <v>5010</v>
      </c>
      <c r="C8" s="319" t="s">
        <v>449</v>
      </c>
      <c r="D8" s="322">
        <v>9.9</v>
      </c>
      <c r="E8" s="322">
        <v>11.2</v>
      </c>
      <c r="F8" s="323">
        <v>24.2</v>
      </c>
      <c r="G8" s="323">
        <v>22.3</v>
      </c>
      <c r="H8" s="321"/>
    </row>
    <row r="9" spans="1:8" ht="51" x14ac:dyDescent="0.25">
      <c r="A9" s="321" t="s">
        <v>451</v>
      </c>
      <c r="B9" s="320">
        <v>5020</v>
      </c>
      <c r="C9" s="319" t="s">
        <v>449</v>
      </c>
      <c r="D9" s="322">
        <v>-0.2</v>
      </c>
      <c r="E9" s="324" t="s">
        <v>229</v>
      </c>
      <c r="F9" s="325" t="s">
        <v>229</v>
      </c>
      <c r="G9" s="325" t="s">
        <v>229</v>
      </c>
      <c r="H9" s="321" t="s">
        <v>452</v>
      </c>
    </row>
    <row r="10" spans="1:8" ht="51" x14ac:dyDescent="0.25">
      <c r="A10" s="321" t="s">
        <v>453</v>
      </c>
      <c r="B10" s="320">
        <v>5030</v>
      </c>
      <c r="C10" s="319" t="s">
        <v>449</v>
      </c>
      <c r="D10" s="322">
        <v>-0.2</v>
      </c>
      <c r="E10" s="324" t="s">
        <v>229</v>
      </c>
      <c r="F10" s="325" t="s">
        <v>229</v>
      </c>
      <c r="G10" s="325" t="s">
        <v>229</v>
      </c>
      <c r="H10" s="321"/>
    </row>
    <row r="11" spans="1:8" ht="76.5" x14ac:dyDescent="0.25">
      <c r="A11" s="321" t="s">
        <v>454</v>
      </c>
      <c r="B11" s="320">
        <v>5040</v>
      </c>
      <c r="C11" s="319" t="s">
        <v>449</v>
      </c>
      <c r="D11" s="322">
        <v>-1.9</v>
      </c>
      <c r="E11" s="324" t="s">
        <v>229</v>
      </c>
      <c r="F11" s="323">
        <v>0.2</v>
      </c>
      <c r="G11" s="323">
        <v>0.1</v>
      </c>
      <c r="H11" s="321" t="s">
        <v>455</v>
      </c>
    </row>
    <row r="12" spans="1:8" x14ac:dyDescent="0.25">
      <c r="A12" s="460" t="s">
        <v>456</v>
      </c>
      <c r="B12" s="460"/>
      <c r="C12" s="460"/>
      <c r="D12" s="460"/>
      <c r="E12" s="460"/>
      <c r="F12" s="460"/>
      <c r="G12" s="460"/>
      <c r="H12" s="460"/>
    </row>
    <row r="13" spans="1:8" ht="76.5" x14ac:dyDescent="0.25">
      <c r="A13" s="321" t="s">
        <v>457</v>
      </c>
      <c r="B13" s="320">
        <v>5100</v>
      </c>
      <c r="C13" s="319"/>
      <c r="D13" s="322">
        <v>13.2</v>
      </c>
      <c r="E13" s="322">
        <v>13.8</v>
      </c>
      <c r="F13" s="323">
        <v>10.7</v>
      </c>
      <c r="G13" s="323">
        <v>13.8</v>
      </c>
      <c r="H13" s="321"/>
    </row>
    <row r="14" spans="1:8" ht="76.5" x14ac:dyDescent="0.25">
      <c r="A14" s="321" t="s">
        <v>458</v>
      </c>
      <c r="B14" s="320">
        <v>5110</v>
      </c>
      <c r="C14" s="319" t="s">
        <v>459</v>
      </c>
      <c r="D14" s="322">
        <v>6</v>
      </c>
      <c r="E14" s="322">
        <v>6.3</v>
      </c>
      <c r="F14" s="323">
        <v>6</v>
      </c>
      <c r="G14" s="323">
        <v>6</v>
      </c>
      <c r="H14" s="321" t="s">
        <v>460</v>
      </c>
    </row>
    <row r="15" spans="1:8" ht="89.25" x14ac:dyDescent="0.25">
      <c r="A15" s="321" t="s">
        <v>461</v>
      </c>
      <c r="B15" s="320">
        <v>5120</v>
      </c>
      <c r="C15" s="319" t="s">
        <v>459</v>
      </c>
      <c r="D15" s="322">
        <v>0.7</v>
      </c>
      <c r="E15" s="322">
        <v>0.7</v>
      </c>
      <c r="F15" s="323">
        <v>0.7</v>
      </c>
      <c r="G15" s="323">
        <v>0.7</v>
      </c>
      <c r="H15" s="321" t="s">
        <v>462</v>
      </c>
    </row>
    <row r="16" spans="1:8" x14ac:dyDescent="0.25">
      <c r="A16" s="460" t="s">
        <v>463</v>
      </c>
      <c r="B16" s="460"/>
      <c r="C16" s="460"/>
      <c r="D16" s="460"/>
      <c r="E16" s="460"/>
      <c r="F16" s="460"/>
      <c r="G16" s="460"/>
      <c r="H16" s="460"/>
    </row>
    <row r="17" spans="1:8" ht="63.75" x14ac:dyDescent="0.25">
      <c r="A17" s="321" t="s">
        <v>464</v>
      </c>
      <c r="B17" s="320">
        <v>5200</v>
      </c>
      <c r="C17" s="319"/>
      <c r="D17" s="324" t="s">
        <v>229</v>
      </c>
      <c r="E17" s="322">
        <v>0.3</v>
      </c>
      <c r="F17" s="323">
        <v>0.1</v>
      </c>
      <c r="G17" s="323">
        <v>0.2</v>
      </c>
      <c r="H17" s="321"/>
    </row>
    <row r="18" spans="1:8" ht="102" x14ac:dyDescent="0.25">
      <c r="A18" s="321" t="s">
        <v>465</v>
      </c>
      <c r="B18" s="320">
        <v>5210</v>
      </c>
      <c r="C18" s="319"/>
      <c r="D18" s="324" t="s">
        <v>229</v>
      </c>
      <c r="E18" s="324" t="s">
        <v>229</v>
      </c>
      <c r="F18" s="325" t="s">
        <v>229</v>
      </c>
      <c r="G18" s="325" t="s">
        <v>229</v>
      </c>
      <c r="H18" s="321"/>
    </row>
    <row r="19" spans="1:8" ht="63.75" x14ac:dyDescent="0.25">
      <c r="A19" s="321" t="s">
        <v>466</v>
      </c>
      <c r="B19" s="320">
        <v>5220</v>
      </c>
      <c r="C19" s="319" t="s">
        <v>467</v>
      </c>
      <c r="D19" s="322">
        <v>0.3</v>
      </c>
      <c r="E19" s="322">
        <v>0.3</v>
      </c>
      <c r="F19" s="323">
        <v>0.3</v>
      </c>
      <c r="G19" s="323">
        <v>0.3</v>
      </c>
      <c r="H19" s="321" t="s">
        <v>468</v>
      </c>
    </row>
    <row r="20" spans="1:8" x14ac:dyDescent="0.25">
      <c r="A20" s="460" t="s">
        <v>469</v>
      </c>
      <c r="B20" s="460"/>
      <c r="C20" s="460"/>
      <c r="D20" s="460"/>
      <c r="E20" s="460"/>
      <c r="F20" s="460"/>
      <c r="G20" s="460"/>
      <c r="H20" s="460"/>
    </row>
    <row r="21" spans="1:8" ht="114.75" x14ac:dyDescent="0.25">
      <c r="A21" s="321" t="s">
        <v>470</v>
      </c>
      <c r="B21" s="320">
        <v>5300</v>
      </c>
      <c r="C21" s="326"/>
      <c r="D21" s="325" t="s">
        <v>229</v>
      </c>
      <c r="E21" s="325" t="s">
        <v>229</v>
      </c>
      <c r="F21" s="325" t="s">
        <v>229</v>
      </c>
      <c r="G21" s="325" t="s">
        <v>229</v>
      </c>
      <c r="H21" s="321"/>
    </row>
    <row r="22" spans="1:8" x14ac:dyDescent="0.25">
      <c r="A22" s="318"/>
      <c r="B22" s="318"/>
      <c r="C22" s="318"/>
      <c r="D22" s="318"/>
      <c r="E22" s="318"/>
      <c r="F22" s="318"/>
      <c r="G22" s="318"/>
      <c r="H22" s="318"/>
    </row>
    <row r="23" spans="1:8" x14ac:dyDescent="0.25">
      <c r="A23" s="327" t="s">
        <v>218</v>
      </c>
      <c r="B23" s="318"/>
      <c r="C23" s="318"/>
      <c r="D23" s="318"/>
      <c r="E23" s="318"/>
      <c r="F23" s="318"/>
      <c r="G23" s="318"/>
      <c r="H23" s="318"/>
    </row>
    <row r="24" spans="1:8" x14ac:dyDescent="0.25">
      <c r="A24" s="328" t="s">
        <v>219</v>
      </c>
      <c r="B24" s="318"/>
      <c r="C24" s="461"/>
      <c r="D24" s="461"/>
      <c r="E24" s="461"/>
      <c r="F24" s="318"/>
      <c r="G24" s="461" t="s">
        <v>220</v>
      </c>
      <c r="H24" s="461"/>
    </row>
    <row r="25" spans="1:8" x14ac:dyDescent="0.25">
      <c r="A25" s="329" t="s">
        <v>221</v>
      </c>
      <c r="B25" s="318"/>
      <c r="C25" s="459" t="s">
        <v>222</v>
      </c>
      <c r="D25" s="459"/>
      <c r="E25" s="459"/>
      <c r="F25" s="318"/>
      <c r="G25" s="459" t="s">
        <v>471</v>
      </c>
      <c r="H25" s="459"/>
    </row>
    <row r="26" spans="1:8" x14ac:dyDescent="0.25">
      <c r="A26" s="318"/>
      <c r="B26" s="318"/>
      <c r="C26" s="318"/>
      <c r="D26" s="318"/>
      <c r="E26" s="318"/>
      <c r="F26" s="318"/>
      <c r="G26" s="318"/>
      <c r="H26" s="318"/>
    </row>
  </sheetData>
  <mergeCells count="15">
    <mergeCell ref="A1:H1"/>
    <mergeCell ref="A3:A4"/>
    <mergeCell ref="B3:B4"/>
    <mergeCell ref="C3:C4"/>
    <mergeCell ref="D3:E3"/>
    <mergeCell ref="F3:G3"/>
    <mergeCell ref="H3:H4"/>
    <mergeCell ref="C25:E25"/>
    <mergeCell ref="G25:H25"/>
    <mergeCell ref="A6:H6"/>
    <mergeCell ref="A12:H12"/>
    <mergeCell ref="A16:H16"/>
    <mergeCell ref="A20:H20"/>
    <mergeCell ref="C24:E24"/>
    <mergeCell ref="G24:H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8" workbookViewId="0">
      <selection activeCell="J19" sqref="J19:K19"/>
    </sheetView>
  </sheetViews>
  <sheetFormatPr defaultRowHeight="15" x14ac:dyDescent="0.25"/>
  <sheetData>
    <row r="1" spans="1:15" x14ac:dyDescent="0.25">
      <c r="A1" s="492" t="s">
        <v>472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</row>
    <row r="2" spans="1:15" x14ac:dyDescent="0.25">
      <c r="A2" s="492" t="s">
        <v>473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</row>
    <row r="3" spans="1:15" x14ac:dyDescent="0.25">
      <c r="A3" s="492" t="s">
        <v>246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1:15" x14ac:dyDescent="0.25">
      <c r="A4" s="493" t="s">
        <v>474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1:15" x14ac:dyDescent="0.25">
      <c r="A5" s="475" t="s">
        <v>475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</row>
    <row r="6" spans="1:15" x14ac:dyDescent="0.25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</row>
    <row r="7" spans="1:15" x14ac:dyDescent="0.25">
      <c r="A7" s="479" t="s">
        <v>476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</row>
    <row r="8" spans="1:15" x14ac:dyDescent="0.25">
      <c r="A8" s="330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</row>
    <row r="9" spans="1:15" ht="43.5" customHeight="1" x14ac:dyDescent="0.25">
      <c r="A9" s="471" t="s">
        <v>1</v>
      </c>
      <c r="B9" s="471"/>
      <c r="C9" s="471"/>
      <c r="D9" s="471"/>
      <c r="E9" s="471"/>
      <c r="F9" s="473" t="s">
        <v>477</v>
      </c>
      <c r="G9" s="473"/>
      <c r="H9" s="473" t="s">
        <v>478</v>
      </c>
      <c r="I9" s="473"/>
      <c r="J9" s="473" t="s">
        <v>479</v>
      </c>
      <c r="K9" s="473"/>
      <c r="L9" s="473" t="s">
        <v>480</v>
      </c>
      <c r="M9" s="473"/>
      <c r="N9" s="473" t="s">
        <v>481</v>
      </c>
      <c r="O9" s="473"/>
    </row>
    <row r="10" spans="1:15" x14ac:dyDescent="0.25">
      <c r="A10" s="491">
        <v>1</v>
      </c>
      <c r="B10" s="491"/>
      <c r="C10" s="491"/>
      <c r="D10" s="491"/>
      <c r="E10" s="491"/>
      <c r="F10" s="474">
        <v>2</v>
      </c>
      <c r="G10" s="474"/>
      <c r="H10" s="474">
        <v>3</v>
      </c>
      <c r="I10" s="474"/>
      <c r="J10" s="474">
        <v>4</v>
      </c>
      <c r="K10" s="474"/>
      <c r="L10" s="474">
        <v>5</v>
      </c>
      <c r="M10" s="474"/>
      <c r="N10" s="474">
        <v>6</v>
      </c>
      <c r="O10" s="474"/>
    </row>
    <row r="11" spans="1:15" ht="52.5" customHeight="1" x14ac:dyDescent="0.25">
      <c r="A11" s="483" t="s">
        <v>482</v>
      </c>
      <c r="B11" s="483"/>
      <c r="C11" s="483"/>
      <c r="D11" s="483"/>
      <c r="E11" s="483"/>
      <c r="F11" s="466">
        <v>124</v>
      </c>
      <c r="G11" s="466"/>
      <c r="H11" s="485">
        <f>H12+H13+H14</f>
        <v>122</v>
      </c>
      <c r="I11" s="485"/>
      <c r="J11" s="466">
        <v>110</v>
      </c>
      <c r="K11" s="466"/>
      <c r="L11" s="490">
        <v>-4</v>
      </c>
      <c r="M11" s="490"/>
      <c r="N11" s="466">
        <v>96.5</v>
      </c>
      <c r="O11" s="466"/>
    </row>
    <row r="12" spans="1:15" ht="26.25" customHeight="1" x14ac:dyDescent="0.25">
      <c r="A12" s="465" t="s">
        <v>347</v>
      </c>
      <c r="B12" s="465"/>
      <c r="C12" s="465"/>
      <c r="D12" s="465"/>
      <c r="E12" s="465"/>
      <c r="F12" s="484">
        <v>1</v>
      </c>
      <c r="G12" s="484"/>
      <c r="H12" s="485">
        <v>1</v>
      </c>
      <c r="I12" s="485"/>
      <c r="J12" s="484">
        <v>1</v>
      </c>
      <c r="K12" s="484"/>
      <c r="L12" s="464" t="s">
        <v>229</v>
      </c>
      <c r="M12" s="464"/>
      <c r="N12" s="466">
        <v>100</v>
      </c>
      <c r="O12" s="466"/>
    </row>
    <row r="13" spans="1:15" x14ac:dyDescent="0.25">
      <c r="A13" s="465" t="s">
        <v>348</v>
      </c>
      <c r="B13" s="465"/>
      <c r="C13" s="465"/>
      <c r="D13" s="465"/>
      <c r="E13" s="465"/>
      <c r="F13" s="484">
        <v>18</v>
      </c>
      <c r="G13" s="484"/>
      <c r="H13" s="485">
        <v>21</v>
      </c>
      <c r="I13" s="485"/>
      <c r="J13" s="484">
        <v>20</v>
      </c>
      <c r="K13" s="484"/>
      <c r="L13" s="489">
        <v>-3</v>
      </c>
      <c r="M13" s="489"/>
      <c r="N13" s="466">
        <v>87</v>
      </c>
      <c r="O13" s="466"/>
    </row>
    <row r="14" spans="1:15" x14ac:dyDescent="0.25">
      <c r="A14" s="465" t="s">
        <v>349</v>
      </c>
      <c r="B14" s="465"/>
      <c r="C14" s="465"/>
      <c r="D14" s="465"/>
      <c r="E14" s="465"/>
      <c r="F14" s="484">
        <v>105</v>
      </c>
      <c r="G14" s="484"/>
      <c r="H14" s="485">
        <v>100</v>
      </c>
      <c r="I14" s="485"/>
      <c r="J14" s="484">
        <v>89</v>
      </c>
      <c r="K14" s="484"/>
      <c r="L14" s="488">
        <v>-1</v>
      </c>
      <c r="M14" s="488"/>
      <c r="N14" s="466">
        <v>98.9</v>
      </c>
      <c r="O14" s="466"/>
    </row>
    <row r="15" spans="1:15" ht="36" customHeight="1" x14ac:dyDescent="0.25">
      <c r="A15" s="483" t="s">
        <v>483</v>
      </c>
      <c r="B15" s="483"/>
      <c r="C15" s="483"/>
      <c r="D15" s="483"/>
      <c r="E15" s="483"/>
      <c r="F15" s="480">
        <v>1374.3</v>
      </c>
      <c r="G15" s="480"/>
      <c r="H15" s="481">
        <f>H16+H17+H18</f>
        <v>1486.6</v>
      </c>
      <c r="I15" s="481"/>
      <c r="J15" s="480">
        <v>1374.2</v>
      </c>
      <c r="K15" s="480"/>
      <c r="L15" s="482">
        <v>-127.7</v>
      </c>
      <c r="M15" s="482"/>
      <c r="N15" s="466">
        <v>91.5</v>
      </c>
      <c r="O15" s="466"/>
    </row>
    <row r="16" spans="1:15" x14ac:dyDescent="0.25">
      <c r="A16" s="465" t="s">
        <v>347</v>
      </c>
      <c r="B16" s="465"/>
      <c r="C16" s="465"/>
      <c r="D16" s="465"/>
      <c r="E16" s="465"/>
      <c r="F16" s="484">
        <v>32.200000000000003</v>
      </c>
      <c r="G16" s="484"/>
      <c r="H16" s="485">
        <v>43.7</v>
      </c>
      <c r="I16" s="485"/>
      <c r="J16" s="484">
        <v>30.3</v>
      </c>
      <c r="K16" s="484"/>
      <c r="L16" s="482">
        <v>-11</v>
      </c>
      <c r="M16" s="482"/>
      <c r="N16" s="466">
        <v>73.400000000000006</v>
      </c>
      <c r="O16" s="466"/>
    </row>
    <row r="17" spans="1:15" x14ac:dyDescent="0.25">
      <c r="A17" s="465" t="s">
        <v>348</v>
      </c>
      <c r="B17" s="465"/>
      <c r="C17" s="465"/>
      <c r="D17" s="465"/>
      <c r="E17" s="465"/>
      <c r="F17" s="484">
        <v>372.7</v>
      </c>
      <c r="G17" s="484"/>
      <c r="H17" s="485">
        <v>426.3</v>
      </c>
      <c r="I17" s="485"/>
      <c r="J17" s="484">
        <v>443.3</v>
      </c>
      <c r="K17" s="484"/>
      <c r="L17" s="466">
        <v>1.3</v>
      </c>
      <c r="M17" s="466"/>
      <c r="N17" s="466">
        <v>100.3</v>
      </c>
      <c r="O17" s="466"/>
    </row>
    <row r="18" spans="1:15" x14ac:dyDescent="0.25">
      <c r="A18" s="465" t="s">
        <v>349</v>
      </c>
      <c r="B18" s="465"/>
      <c r="C18" s="465"/>
      <c r="D18" s="465"/>
      <c r="E18" s="465"/>
      <c r="F18" s="484">
        <v>969.4</v>
      </c>
      <c r="G18" s="484"/>
      <c r="H18" s="481">
        <v>1016.6</v>
      </c>
      <c r="I18" s="481"/>
      <c r="J18" s="484">
        <v>900.6</v>
      </c>
      <c r="K18" s="484"/>
      <c r="L18" s="482">
        <v>-118</v>
      </c>
      <c r="M18" s="482"/>
      <c r="N18" s="466">
        <v>88.4</v>
      </c>
      <c r="O18" s="466"/>
    </row>
    <row r="19" spans="1:15" ht="33" customHeight="1" x14ac:dyDescent="0.25">
      <c r="A19" s="483" t="s">
        <v>484</v>
      </c>
      <c r="B19" s="483"/>
      <c r="C19" s="483"/>
      <c r="D19" s="483"/>
      <c r="E19" s="483"/>
      <c r="F19" s="480">
        <v>1371.4</v>
      </c>
      <c r="G19" s="480"/>
      <c r="H19" s="481">
        <v>1491.1</v>
      </c>
      <c r="I19" s="481"/>
      <c r="J19" s="480">
        <v>1376</v>
      </c>
      <c r="K19" s="480"/>
      <c r="L19" s="487">
        <v>-133.9</v>
      </c>
      <c r="M19" s="487"/>
      <c r="N19" s="466">
        <v>91.1</v>
      </c>
      <c r="O19" s="466"/>
    </row>
    <row r="20" spans="1:15" x14ac:dyDescent="0.25">
      <c r="A20" s="465" t="s">
        <v>347</v>
      </c>
      <c r="B20" s="465"/>
      <c r="C20" s="465"/>
      <c r="D20" s="465"/>
      <c r="E20" s="465"/>
      <c r="F20" s="484">
        <v>37.5</v>
      </c>
      <c r="G20" s="484"/>
      <c r="H20" s="485">
        <v>43.7</v>
      </c>
      <c r="I20" s="485"/>
      <c r="J20" s="484">
        <v>36.5</v>
      </c>
      <c r="K20" s="484"/>
      <c r="L20" s="482">
        <v>-4.8</v>
      </c>
      <c r="M20" s="482"/>
      <c r="N20" s="466">
        <v>88.4</v>
      </c>
      <c r="O20" s="466"/>
    </row>
    <row r="21" spans="1:15" x14ac:dyDescent="0.25">
      <c r="A21" s="465" t="s">
        <v>348</v>
      </c>
      <c r="B21" s="465"/>
      <c r="C21" s="465"/>
      <c r="D21" s="465"/>
      <c r="E21" s="465"/>
      <c r="F21" s="484">
        <v>366.5</v>
      </c>
      <c r="G21" s="484"/>
      <c r="H21" s="485">
        <v>428.8</v>
      </c>
      <c r="I21" s="485"/>
      <c r="J21" s="484">
        <v>438.9</v>
      </c>
      <c r="K21" s="484"/>
      <c r="L21" s="486">
        <v>-3.1</v>
      </c>
      <c r="M21" s="486"/>
      <c r="N21" s="466">
        <v>99.3</v>
      </c>
      <c r="O21" s="466"/>
    </row>
    <row r="22" spans="1:15" x14ac:dyDescent="0.25">
      <c r="A22" s="465" t="s">
        <v>349</v>
      </c>
      <c r="B22" s="465"/>
      <c r="C22" s="465"/>
      <c r="D22" s="465"/>
      <c r="E22" s="465"/>
      <c r="F22" s="484">
        <v>967.4</v>
      </c>
      <c r="G22" s="484"/>
      <c r="H22" s="481">
        <v>1018.6</v>
      </c>
      <c r="I22" s="481"/>
      <c r="J22" s="484">
        <v>900.6</v>
      </c>
      <c r="K22" s="484"/>
      <c r="L22" s="482">
        <v>-126</v>
      </c>
      <c r="M22" s="482"/>
      <c r="N22" s="466">
        <v>87.7</v>
      </c>
      <c r="O22" s="466"/>
    </row>
    <row r="23" spans="1:15" ht="35.25" customHeight="1" x14ac:dyDescent="0.25">
      <c r="A23" s="483" t="s">
        <v>485</v>
      </c>
      <c r="B23" s="483"/>
      <c r="C23" s="483"/>
      <c r="D23" s="483"/>
      <c r="E23" s="483"/>
      <c r="F23" s="480">
        <v>3686.6</v>
      </c>
      <c r="G23" s="480"/>
      <c r="H23" s="481">
        <f>(H19/H11)/3*1000</f>
        <v>4074.0437158469945</v>
      </c>
      <c r="I23" s="481"/>
      <c r="J23" s="480">
        <v>4169.7</v>
      </c>
      <c r="K23" s="480"/>
      <c r="L23" s="482">
        <v>-245.2</v>
      </c>
      <c r="M23" s="482"/>
      <c r="N23" s="466">
        <v>94.4</v>
      </c>
      <c r="O23" s="466"/>
    </row>
    <row r="24" spans="1:15" x14ac:dyDescent="0.25">
      <c r="A24" s="465" t="s">
        <v>347</v>
      </c>
      <c r="B24" s="465"/>
      <c r="C24" s="465"/>
      <c r="D24" s="465"/>
      <c r="E24" s="465"/>
      <c r="F24" s="480">
        <v>12500</v>
      </c>
      <c r="G24" s="480"/>
      <c r="H24" s="481">
        <f>H20/3*1000</f>
        <v>14566.666666666668</v>
      </c>
      <c r="I24" s="481"/>
      <c r="J24" s="480">
        <v>12166.7</v>
      </c>
      <c r="K24" s="480"/>
      <c r="L24" s="482">
        <v>-1600</v>
      </c>
      <c r="M24" s="482"/>
      <c r="N24" s="466">
        <v>88.4</v>
      </c>
      <c r="O24" s="466"/>
    </row>
    <row r="25" spans="1:15" x14ac:dyDescent="0.25">
      <c r="A25" s="465" t="s">
        <v>348</v>
      </c>
      <c r="B25" s="465"/>
      <c r="C25" s="465"/>
      <c r="D25" s="465"/>
      <c r="E25" s="465"/>
      <c r="F25" s="480">
        <v>6787</v>
      </c>
      <c r="G25" s="480"/>
      <c r="H25" s="481">
        <f>H21/3/H13*1000</f>
        <v>6806.3492063492058</v>
      </c>
      <c r="I25" s="481"/>
      <c r="J25" s="480">
        <v>7315</v>
      </c>
      <c r="K25" s="480"/>
      <c r="L25" s="466">
        <v>909.2</v>
      </c>
      <c r="M25" s="466"/>
      <c r="N25" s="466">
        <v>114.2</v>
      </c>
      <c r="O25" s="466"/>
    </row>
    <row r="26" spans="1:15" x14ac:dyDescent="0.25">
      <c r="A26" s="465" t="s">
        <v>349</v>
      </c>
      <c r="B26" s="465"/>
      <c r="C26" s="465"/>
      <c r="D26" s="465"/>
      <c r="E26" s="465"/>
      <c r="F26" s="480">
        <v>3071.1</v>
      </c>
      <c r="G26" s="480"/>
      <c r="H26" s="481">
        <f>H22/3/H14*1000</f>
        <v>3395.3333333333339</v>
      </c>
      <c r="I26" s="481"/>
      <c r="J26" s="480">
        <v>3373</v>
      </c>
      <c r="K26" s="480"/>
      <c r="L26" s="482">
        <v>-429.2</v>
      </c>
      <c r="M26" s="482"/>
      <c r="N26" s="466">
        <v>88.7</v>
      </c>
      <c r="O26" s="466"/>
    </row>
    <row r="27" spans="1:15" x14ac:dyDescent="0.25">
      <c r="A27" s="330"/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</row>
    <row r="28" spans="1:15" x14ac:dyDescent="0.25">
      <c r="A28" s="479" t="s">
        <v>486</v>
      </c>
      <c r="B28" s="479"/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</row>
    <row r="29" spans="1:15" x14ac:dyDescent="0.25">
      <c r="A29" s="475" t="s">
        <v>487</v>
      </c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</row>
    <row r="30" spans="1:15" x14ac:dyDescent="0.25">
      <c r="A30" s="330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</row>
    <row r="31" spans="1:15" ht="25.5" x14ac:dyDescent="0.25">
      <c r="A31" s="331" t="s">
        <v>488</v>
      </c>
      <c r="B31" s="473" t="s">
        <v>489</v>
      </c>
      <c r="C31" s="473"/>
      <c r="D31" s="473"/>
      <c r="E31" s="473"/>
      <c r="F31" s="473" t="s">
        <v>490</v>
      </c>
      <c r="G31" s="473"/>
      <c r="H31" s="473"/>
      <c r="I31" s="473"/>
      <c r="J31" s="473"/>
      <c r="K31" s="473"/>
      <c r="L31" s="473"/>
      <c r="M31" s="473"/>
      <c r="N31" s="473"/>
      <c r="O31" s="473"/>
    </row>
    <row r="32" spans="1:15" x14ac:dyDescent="0.25">
      <c r="A32" s="332">
        <v>1</v>
      </c>
      <c r="B32" s="474">
        <v>2</v>
      </c>
      <c r="C32" s="474"/>
      <c r="D32" s="474"/>
      <c r="E32" s="474"/>
      <c r="F32" s="474">
        <v>3</v>
      </c>
      <c r="G32" s="474"/>
      <c r="H32" s="474"/>
      <c r="I32" s="474"/>
      <c r="J32" s="474"/>
      <c r="K32" s="474"/>
      <c r="L32" s="474"/>
      <c r="M32" s="474"/>
      <c r="N32" s="474"/>
      <c r="O32" s="474"/>
    </row>
    <row r="33" spans="1:15" x14ac:dyDescent="0.25">
      <c r="A33" s="333"/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</row>
    <row r="34" spans="1:15" x14ac:dyDescent="0.25">
      <c r="A34" s="333"/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</row>
    <row r="35" spans="1:15" x14ac:dyDescent="0.25">
      <c r="A35" s="330"/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</row>
    <row r="36" spans="1:15" x14ac:dyDescent="0.25">
      <c r="A36" s="475" t="s">
        <v>491</v>
      </c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</row>
    <row r="37" spans="1:15" x14ac:dyDescent="0.25">
      <c r="A37" s="330"/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</row>
    <row r="38" spans="1:15" x14ac:dyDescent="0.25">
      <c r="A38" s="473" t="s">
        <v>492</v>
      </c>
      <c r="B38" s="473"/>
      <c r="C38" s="473"/>
      <c r="D38" s="473" t="s">
        <v>493</v>
      </c>
      <c r="E38" s="473"/>
      <c r="F38" s="473"/>
      <c r="G38" s="473" t="s">
        <v>494</v>
      </c>
      <c r="H38" s="473"/>
      <c r="I38" s="473"/>
      <c r="J38" s="473" t="s">
        <v>495</v>
      </c>
      <c r="K38" s="473"/>
      <c r="L38" s="473"/>
      <c r="M38" s="469" t="s">
        <v>496</v>
      </c>
      <c r="N38" s="469"/>
      <c r="O38" s="473" t="s">
        <v>497</v>
      </c>
    </row>
    <row r="39" spans="1:15" ht="114.75" x14ac:dyDescent="0.25">
      <c r="A39" s="473"/>
      <c r="B39" s="473"/>
      <c r="C39" s="473"/>
      <c r="D39" s="331" t="s">
        <v>498</v>
      </c>
      <c r="E39" s="331" t="s">
        <v>499</v>
      </c>
      <c r="F39" s="331" t="s">
        <v>500</v>
      </c>
      <c r="G39" s="331" t="s">
        <v>498</v>
      </c>
      <c r="H39" s="331" t="s">
        <v>499</v>
      </c>
      <c r="I39" s="331" t="s">
        <v>500</v>
      </c>
      <c r="J39" s="331" t="s">
        <v>498</v>
      </c>
      <c r="K39" s="331" t="s">
        <v>499</v>
      </c>
      <c r="L39" s="331" t="s">
        <v>500</v>
      </c>
      <c r="M39" s="331" t="s">
        <v>501</v>
      </c>
      <c r="N39" s="331" t="s">
        <v>502</v>
      </c>
      <c r="O39" s="473"/>
    </row>
    <row r="40" spans="1:15" x14ac:dyDescent="0.25">
      <c r="A40" s="474">
        <v>1</v>
      </c>
      <c r="B40" s="474"/>
      <c r="C40" s="474"/>
      <c r="D40" s="332">
        <v>2</v>
      </c>
      <c r="E40" s="332">
        <v>3</v>
      </c>
      <c r="F40" s="332">
        <v>4</v>
      </c>
      <c r="G40" s="332">
        <v>5</v>
      </c>
      <c r="H40" s="332">
        <v>6</v>
      </c>
      <c r="I40" s="332">
        <v>7</v>
      </c>
      <c r="J40" s="332">
        <v>8</v>
      </c>
      <c r="K40" s="332">
        <v>9</v>
      </c>
      <c r="L40" s="332">
        <v>10</v>
      </c>
      <c r="M40" s="332">
        <v>11</v>
      </c>
      <c r="N40" s="332">
        <v>12</v>
      </c>
      <c r="O40" s="332">
        <v>13</v>
      </c>
    </row>
    <row r="41" spans="1:15" x14ac:dyDescent="0.25">
      <c r="A41" s="467" t="s">
        <v>503</v>
      </c>
      <c r="B41" s="467"/>
      <c r="C41" s="467"/>
      <c r="D41" s="334">
        <v>3834.8</v>
      </c>
      <c r="E41" s="335"/>
      <c r="F41" s="335"/>
      <c r="G41" s="334">
        <v>3586</v>
      </c>
      <c r="H41" s="335"/>
      <c r="I41" s="335"/>
      <c r="J41" s="336">
        <v>-248.8</v>
      </c>
      <c r="K41" s="337"/>
      <c r="L41" s="337"/>
      <c r="M41" s="338">
        <v>93.5</v>
      </c>
      <c r="N41" s="337"/>
      <c r="O41" s="337"/>
    </row>
    <row r="42" spans="1:15" x14ac:dyDescent="0.25">
      <c r="A42" s="467"/>
      <c r="B42" s="467"/>
      <c r="C42" s="467"/>
      <c r="D42" s="335"/>
      <c r="E42" s="335"/>
      <c r="F42" s="335"/>
      <c r="G42" s="335"/>
      <c r="H42" s="335"/>
      <c r="I42" s="335"/>
      <c r="J42" s="337"/>
      <c r="K42" s="337"/>
      <c r="L42" s="337"/>
      <c r="M42" s="337"/>
      <c r="N42" s="337"/>
      <c r="O42" s="337"/>
    </row>
    <row r="43" spans="1:15" x14ac:dyDescent="0.25">
      <c r="A43" s="467"/>
      <c r="B43" s="467"/>
      <c r="C43" s="467"/>
      <c r="D43" s="335"/>
      <c r="E43" s="335"/>
      <c r="F43" s="335"/>
      <c r="G43" s="335"/>
      <c r="H43" s="335"/>
      <c r="I43" s="335"/>
      <c r="J43" s="337"/>
      <c r="K43" s="337"/>
      <c r="L43" s="337"/>
      <c r="M43" s="337"/>
      <c r="N43" s="337"/>
      <c r="O43" s="337"/>
    </row>
    <row r="44" spans="1:15" x14ac:dyDescent="0.25">
      <c r="A44" s="473" t="s">
        <v>217</v>
      </c>
      <c r="B44" s="473"/>
      <c r="C44" s="473"/>
      <c r="D44" s="339">
        <v>3834.8</v>
      </c>
      <c r="E44" s="340"/>
      <c r="F44" s="340"/>
      <c r="G44" s="339">
        <v>3586</v>
      </c>
      <c r="H44" s="340"/>
      <c r="I44" s="340"/>
      <c r="J44" s="336">
        <v>-248.8</v>
      </c>
      <c r="K44" s="340"/>
      <c r="L44" s="340"/>
      <c r="M44" s="338">
        <v>93.5</v>
      </c>
      <c r="N44" s="340"/>
      <c r="O44" s="340"/>
    </row>
    <row r="45" spans="1:15" x14ac:dyDescent="0.25">
      <c r="A45" s="330"/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</row>
    <row r="46" spans="1:15" x14ac:dyDescent="0.25">
      <c r="A46" s="475" t="s">
        <v>504</v>
      </c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</row>
    <row r="47" spans="1:15" x14ac:dyDescent="0.25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</row>
    <row r="48" spans="1:15" ht="38.25" x14ac:dyDescent="0.25">
      <c r="A48" s="331" t="s">
        <v>505</v>
      </c>
      <c r="B48" s="473" t="s">
        <v>506</v>
      </c>
      <c r="C48" s="473"/>
      <c r="D48" s="473" t="s">
        <v>507</v>
      </c>
      <c r="E48" s="473"/>
      <c r="F48" s="473" t="s">
        <v>508</v>
      </c>
      <c r="G48" s="473"/>
      <c r="H48" s="473" t="s">
        <v>509</v>
      </c>
      <c r="I48" s="473"/>
      <c r="J48" s="473"/>
      <c r="K48" s="473" t="s">
        <v>510</v>
      </c>
      <c r="L48" s="473"/>
      <c r="M48" s="473" t="s">
        <v>511</v>
      </c>
      <c r="N48" s="473"/>
      <c r="O48" s="473"/>
    </row>
    <row r="49" spans="1:15" x14ac:dyDescent="0.25">
      <c r="A49" s="332">
        <v>1</v>
      </c>
      <c r="B49" s="474">
        <v>2</v>
      </c>
      <c r="C49" s="474"/>
      <c r="D49" s="474">
        <v>3</v>
      </c>
      <c r="E49" s="474"/>
      <c r="F49" s="474">
        <v>4</v>
      </c>
      <c r="G49" s="474"/>
      <c r="H49" s="474">
        <v>5</v>
      </c>
      <c r="I49" s="474"/>
      <c r="J49" s="474"/>
      <c r="K49" s="474">
        <v>6</v>
      </c>
      <c r="L49" s="474"/>
      <c r="M49" s="474">
        <v>7</v>
      </c>
      <c r="N49" s="474"/>
      <c r="O49" s="474"/>
    </row>
    <row r="50" spans="1:15" x14ac:dyDescent="0.25">
      <c r="A50" s="341"/>
      <c r="B50" s="468"/>
      <c r="C50" s="468"/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468"/>
      <c r="O50" s="468"/>
    </row>
    <row r="51" spans="1:15" x14ac:dyDescent="0.25">
      <c r="A51" s="341"/>
      <c r="B51" s="468"/>
      <c r="C51" s="468"/>
      <c r="D51" s="468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</row>
    <row r="52" spans="1:15" x14ac:dyDescent="0.25">
      <c r="A52" s="331" t="s">
        <v>217</v>
      </c>
      <c r="B52" s="473" t="s">
        <v>319</v>
      </c>
      <c r="C52" s="473"/>
      <c r="D52" s="473" t="s">
        <v>319</v>
      </c>
      <c r="E52" s="473"/>
      <c r="F52" s="473" t="s">
        <v>319</v>
      </c>
      <c r="G52" s="473"/>
      <c r="H52" s="473"/>
      <c r="I52" s="473"/>
      <c r="J52" s="473"/>
      <c r="K52" s="478">
        <v>0</v>
      </c>
      <c r="L52" s="478"/>
      <c r="M52" s="473"/>
      <c r="N52" s="473"/>
      <c r="O52" s="473"/>
    </row>
    <row r="53" spans="1:15" x14ac:dyDescent="0.25">
      <c r="A53" s="330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</row>
    <row r="54" spans="1:15" x14ac:dyDescent="0.25">
      <c r="A54" s="475" t="s">
        <v>512</v>
      </c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</row>
    <row r="55" spans="1:15" x14ac:dyDescent="0.25">
      <c r="A55" s="330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</row>
    <row r="56" spans="1:15" ht="27.75" customHeight="1" x14ac:dyDescent="0.25">
      <c r="A56" s="476" t="s">
        <v>513</v>
      </c>
      <c r="B56" s="476"/>
      <c r="C56" s="476"/>
      <c r="D56" s="476" t="s">
        <v>514</v>
      </c>
      <c r="E56" s="476"/>
      <c r="F56" s="473" t="s">
        <v>515</v>
      </c>
      <c r="G56" s="473"/>
      <c r="H56" s="473"/>
      <c r="I56" s="473"/>
      <c r="J56" s="476" t="s">
        <v>516</v>
      </c>
      <c r="K56" s="476"/>
      <c r="L56" s="476"/>
      <c r="M56" s="476"/>
      <c r="N56" s="477" t="s">
        <v>517</v>
      </c>
      <c r="O56" s="477"/>
    </row>
    <row r="57" spans="1:15" x14ac:dyDescent="0.25">
      <c r="A57" s="476"/>
      <c r="B57" s="476"/>
      <c r="C57" s="476"/>
      <c r="D57" s="476"/>
      <c r="E57" s="476"/>
      <c r="F57" s="476" t="s">
        <v>8</v>
      </c>
      <c r="G57" s="476"/>
      <c r="H57" s="476" t="s">
        <v>9</v>
      </c>
      <c r="I57" s="476"/>
      <c r="J57" s="476" t="s">
        <v>8</v>
      </c>
      <c r="K57" s="476"/>
      <c r="L57" s="476" t="s">
        <v>9</v>
      </c>
      <c r="M57" s="476"/>
      <c r="N57" s="477"/>
      <c r="O57" s="477"/>
    </row>
    <row r="58" spans="1:15" x14ac:dyDescent="0.25">
      <c r="A58" s="474">
        <v>1</v>
      </c>
      <c r="B58" s="474"/>
      <c r="C58" s="474"/>
      <c r="D58" s="474">
        <v>2</v>
      </c>
      <c r="E58" s="474"/>
      <c r="F58" s="474">
        <v>3</v>
      </c>
      <c r="G58" s="474"/>
      <c r="H58" s="474">
        <v>4</v>
      </c>
      <c r="I58" s="474"/>
      <c r="J58" s="474">
        <v>5</v>
      </c>
      <c r="K58" s="474"/>
      <c r="L58" s="474">
        <v>6</v>
      </c>
      <c r="M58" s="474"/>
      <c r="N58" s="474">
        <v>7</v>
      </c>
      <c r="O58" s="474"/>
    </row>
    <row r="59" spans="1:15" ht="38.25" customHeight="1" x14ac:dyDescent="0.25">
      <c r="A59" s="465" t="s">
        <v>518</v>
      </c>
      <c r="B59" s="465"/>
      <c r="C59" s="465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4"/>
    </row>
    <row r="60" spans="1:15" x14ac:dyDescent="0.25">
      <c r="A60" s="465" t="s">
        <v>519</v>
      </c>
      <c r="B60" s="465"/>
      <c r="C60" s="465"/>
      <c r="D60" s="473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</row>
    <row r="61" spans="1:15" x14ac:dyDescent="0.25">
      <c r="A61" s="467"/>
      <c r="B61" s="467"/>
      <c r="C61" s="467"/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4"/>
      <c r="O61" s="464"/>
    </row>
    <row r="62" spans="1:15" x14ac:dyDescent="0.25">
      <c r="A62" s="467"/>
      <c r="B62" s="467"/>
      <c r="C62" s="467"/>
      <c r="D62" s="468"/>
      <c r="E62" s="468"/>
      <c r="F62" s="468"/>
      <c r="G62" s="468"/>
      <c r="H62" s="468"/>
      <c r="I62" s="468"/>
      <c r="J62" s="468"/>
      <c r="K62" s="468"/>
      <c r="L62" s="468"/>
      <c r="M62" s="468"/>
      <c r="N62" s="464"/>
      <c r="O62" s="464"/>
    </row>
    <row r="63" spans="1:15" ht="41.25" customHeight="1" x14ac:dyDescent="0.25">
      <c r="A63" s="465" t="s">
        <v>520</v>
      </c>
      <c r="B63" s="465"/>
      <c r="C63" s="465"/>
      <c r="D63" s="466">
        <v>264.8</v>
      </c>
      <c r="E63" s="466"/>
      <c r="F63" s="464"/>
      <c r="G63" s="464"/>
      <c r="H63" s="464"/>
      <c r="I63" s="464"/>
      <c r="J63" s="464"/>
      <c r="K63" s="464"/>
      <c r="L63" s="466">
        <v>182.2</v>
      </c>
      <c r="M63" s="466"/>
      <c r="N63" s="466">
        <v>82.6</v>
      </c>
      <c r="O63" s="466"/>
    </row>
    <row r="64" spans="1:15" x14ac:dyDescent="0.25">
      <c r="A64" s="465" t="s">
        <v>519</v>
      </c>
      <c r="B64" s="465"/>
      <c r="C64" s="465"/>
      <c r="D64" s="470"/>
      <c r="E64" s="470"/>
      <c r="F64" s="469"/>
      <c r="G64" s="469"/>
      <c r="H64" s="471"/>
      <c r="I64" s="471"/>
      <c r="J64" s="470"/>
      <c r="K64" s="470"/>
      <c r="L64" s="469"/>
      <c r="M64" s="469"/>
      <c r="N64" s="469"/>
      <c r="O64" s="469"/>
    </row>
    <row r="65" spans="1:15" ht="24" customHeight="1" x14ac:dyDescent="0.25">
      <c r="A65" s="467" t="s">
        <v>521</v>
      </c>
      <c r="B65" s="467"/>
      <c r="C65" s="467"/>
      <c r="D65" s="472">
        <v>118</v>
      </c>
      <c r="E65" s="472"/>
      <c r="F65" s="468"/>
      <c r="G65" s="468"/>
      <c r="H65" s="468"/>
      <c r="I65" s="468"/>
      <c r="J65" s="468"/>
      <c r="K65" s="468"/>
      <c r="L65" s="472">
        <v>95.1</v>
      </c>
      <c r="M65" s="472"/>
      <c r="N65" s="466">
        <v>22.9</v>
      </c>
      <c r="O65" s="466"/>
    </row>
    <row r="66" spans="1:15" ht="37.5" customHeight="1" x14ac:dyDescent="0.25">
      <c r="A66" s="467" t="s">
        <v>522</v>
      </c>
      <c r="B66" s="467"/>
      <c r="C66" s="467"/>
      <c r="D66" s="472">
        <v>146.80000000000001</v>
      </c>
      <c r="E66" s="472"/>
      <c r="F66" s="468"/>
      <c r="G66" s="468"/>
      <c r="H66" s="468"/>
      <c r="I66" s="468"/>
      <c r="J66" s="468"/>
      <c r="K66" s="468"/>
      <c r="L66" s="472">
        <v>87.1</v>
      </c>
      <c r="M66" s="472"/>
      <c r="N66" s="466">
        <v>59.7</v>
      </c>
      <c r="O66" s="466"/>
    </row>
    <row r="67" spans="1:15" x14ac:dyDescent="0.25">
      <c r="A67" s="467"/>
      <c r="B67" s="467"/>
      <c r="C67" s="467"/>
      <c r="D67" s="468"/>
      <c r="E67" s="468"/>
      <c r="F67" s="468"/>
      <c r="G67" s="468"/>
      <c r="H67" s="468"/>
      <c r="I67" s="468"/>
      <c r="J67" s="468"/>
      <c r="K67" s="468"/>
      <c r="L67" s="468"/>
      <c r="M67" s="468"/>
      <c r="N67" s="464"/>
      <c r="O67" s="464"/>
    </row>
    <row r="68" spans="1:15" x14ac:dyDescent="0.25">
      <c r="A68" s="467"/>
      <c r="B68" s="467"/>
      <c r="C68" s="467"/>
      <c r="D68" s="468"/>
      <c r="E68" s="468"/>
      <c r="F68" s="468"/>
      <c r="G68" s="468"/>
      <c r="H68" s="468"/>
      <c r="I68" s="468"/>
      <c r="J68" s="468"/>
      <c r="K68" s="468"/>
      <c r="L68" s="468"/>
      <c r="M68" s="468"/>
      <c r="N68" s="464"/>
      <c r="O68" s="464"/>
    </row>
    <row r="69" spans="1:15" ht="33.75" customHeight="1" x14ac:dyDescent="0.25">
      <c r="A69" s="465" t="s">
        <v>523</v>
      </c>
      <c r="B69" s="465"/>
      <c r="C69" s="465"/>
      <c r="D69" s="464"/>
      <c r="E69" s="464"/>
      <c r="F69" s="464"/>
      <c r="G69" s="464"/>
      <c r="H69" s="464"/>
      <c r="I69" s="464"/>
      <c r="J69" s="464"/>
      <c r="K69" s="464"/>
      <c r="L69" s="464"/>
      <c r="M69" s="464"/>
      <c r="N69" s="464"/>
      <c r="O69" s="464"/>
    </row>
    <row r="70" spans="1:15" ht="27" customHeight="1" x14ac:dyDescent="0.25">
      <c r="A70" s="465" t="s">
        <v>519</v>
      </c>
      <c r="B70" s="465"/>
      <c r="C70" s="465"/>
      <c r="D70" s="470"/>
      <c r="E70" s="470"/>
      <c r="F70" s="469"/>
      <c r="G70" s="469"/>
      <c r="H70" s="471"/>
      <c r="I70" s="471"/>
      <c r="J70" s="470"/>
      <c r="K70" s="470"/>
      <c r="L70" s="469"/>
      <c r="M70" s="469"/>
      <c r="N70" s="469"/>
      <c r="O70" s="469"/>
    </row>
    <row r="71" spans="1:15" x14ac:dyDescent="0.25">
      <c r="A71" s="467"/>
      <c r="B71" s="467"/>
      <c r="C71" s="467"/>
      <c r="D71" s="468"/>
      <c r="E71" s="468"/>
      <c r="F71" s="468"/>
      <c r="G71" s="468"/>
      <c r="H71" s="468"/>
      <c r="I71" s="468"/>
      <c r="J71" s="468"/>
      <c r="K71" s="468"/>
      <c r="L71" s="468"/>
      <c r="M71" s="468"/>
      <c r="N71" s="464"/>
      <c r="O71" s="464"/>
    </row>
    <row r="72" spans="1:15" x14ac:dyDescent="0.25">
      <c r="A72" s="467"/>
      <c r="B72" s="467"/>
      <c r="C72" s="467"/>
      <c r="D72" s="468"/>
      <c r="E72" s="468"/>
      <c r="F72" s="468"/>
      <c r="G72" s="468"/>
      <c r="H72" s="468"/>
      <c r="I72" s="468"/>
      <c r="J72" s="468"/>
      <c r="K72" s="468"/>
      <c r="L72" s="468"/>
      <c r="M72" s="468"/>
      <c r="N72" s="464"/>
      <c r="O72" s="464"/>
    </row>
    <row r="73" spans="1:15" x14ac:dyDescent="0.25">
      <c r="A73" s="465" t="s">
        <v>217</v>
      </c>
      <c r="B73" s="465"/>
      <c r="C73" s="465"/>
      <c r="D73" s="466">
        <v>264.8</v>
      </c>
      <c r="E73" s="466"/>
      <c r="F73" s="464"/>
      <c r="G73" s="464"/>
      <c r="H73" s="464"/>
      <c r="I73" s="464"/>
      <c r="J73" s="464"/>
      <c r="K73" s="464"/>
      <c r="L73" s="466">
        <v>182.2</v>
      </c>
      <c r="M73" s="466"/>
      <c r="N73" s="466">
        <v>82.6</v>
      </c>
      <c r="O73" s="466"/>
    </row>
    <row r="74" spans="1:15" x14ac:dyDescent="0.25">
      <c r="A74" s="330"/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</row>
    <row r="75" spans="1:15" x14ac:dyDescent="0.25">
      <c r="A75" s="330"/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</row>
  </sheetData>
  <mergeCells count="289">
    <mergeCell ref="A9:E9"/>
    <mergeCell ref="F9:G9"/>
    <mergeCell ref="H9:I9"/>
    <mergeCell ref="J9:K9"/>
    <mergeCell ref="L9:M9"/>
    <mergeCell ref="N9:O9"/>
    <mergeCell ref="A1:O1"/>
    <mergeCell ref="A2:O2"/>
    <mergeCell ref="A3:O3"/>
    <mergeCell ref="A4:O4"/>
    <mergeCell ref="A5:O5"/>
    <mergeCell ref="A7:O7"/>
    <mergeCell ref="A11:E11"/>
    <mergeCell ref="F11:G11"/>
    <mergeCell ref="H11:I11"/>
    <mergeCell ref="J11:K11"/>
    <mergeCell ref="L11:M11"/>
    <mergeCell ref="N11:O11"/>
    <mergeCell ref="A10:E10"/>
    <mergeCell ref="F10:G10"/>
    <mergeCell ref="H10:I10"/>
    <mergeCell ref="J10:K10"/>
    <mergeCell ref="L10:M10"/>
    <mergeCell ref="N10:O10"/>
    <mergeCell ref="A13:E13"/>
    <mergeCell ref="F13:G13"/>
    <mergeCell ref="H13:I13"/>
    <mergeCell ref="J13:K13"/>
    <mergeCell ref="L13:M13"/>
    <mergeCell ref="N13:O13"/>
    <mergeCell ref="A12:E12"/>
    <mergeCell ref="F12:G12"/>
    <mergeCell ref="H12:I12"/>
    <mergeCell ref="J12:K12"/>
    <mergeCell ref="L12:M12"/>
    <mergeCell ref="N12:O12"/>
    <mergeCell ref="A15:E15"/>
    <mergeCell ref="F15:G15"/>
    <mergeCell ref="H15:I15"/>
    <mergeCell ref="J15:K15"/>
    <mergeCell ref="L15:M15"/>
    <mergeCell ref="N15:O15"/>
    <mergeCell ref="A14:E14"/>
    <mergeCell ref="F14:G14"/>
    <mergeCell ref="H14:I14"/>
    <mergeCell ref="J14:K14"/>
    <mergeCell ref="L14:M14"/>
    <mergeCell ref="N14:O14"/>
    <mergeCell ref="A17:E17"/>
    <mergeCell ref="F17:G17"/>
    <mergeCell ref="H17:I17"/>
    <mergeCell ref="J17:K17"/>
    <mergeCell ref="L17:M17"/>
    <mergeCell ref="N17:O17"/>
    <mergeCell ref="A16:E16"/>
    <mergeCell ref="F16:G16"/>
    <mergeCell ref="H16:I16"/>
    <mergeCell ref="J16:K16"/>
    <mergeCell ref="L16:M16"/>
    <mergeCell ref="N16:O16"/>
    <mergeCell ref="A19:E19"/>
    <mergeCell ref="F19:G19"/>
    <mergeCell ref="H19:I19"/>
    <mergeCell ref="J19:K19"/>
    <mergeCell ref="L19:M19"/>
    <mergeCell ref="N19:O19"/>
    <mergeCell ref="A18:E18"/>
    <mergeCell ref="F18:G18"/>
    <mergeCell ref="H18:I18"/>
    <mergeCell ref="J18:K18"/>
    <mergeCell ref="L18:M18"/>
    <mergeCell ref="N18:O18"/>
    <mergeCell ref="A21:E21"/>
    <mergeCell ref="F21:G21"/>
    <mergeCell ref="H21:I21"/>
    <mergeCell ref="J21:K21"/>
    <mergeCell ref="L21:M21"/>
    <mergeCell ref="N21:O21"/>
    <mergeCell ref="A20:E20"/>
    <mergeCell ref="F20:G20"/>
    <mergeCell ref="H20:I20"/>
    <mergeCell ref="J20:K20"/>
    <mergeCell ref="L20:M20"/>
    <mergeCell ref="N20:O20"/>
    <mergeCell ref="A23:E23"/>
    <mergeCell ref="F23:G23"/>
    <mergeCell ref="H23:I23"/>
    <mergeCell ref="J23:K23"/>
    <mergeCell ref="L23:M23"/>
    <mergeCell ref="N23:O23"/>
    <mergeCell ref="A22:E22"/>
    <mergeCell ref="F22:G22"/>
    <mergeCell ref="H22:I22"/>
    <mergeCell ref="J22:K22"/>
    <mergeCell ref="L22:M22"/>
    <mergeCell ref="N22:O22"/>
    <mergeCell ref="A25:E25"/>
    <mergeCell ref="F25:G25"/>
    <mergeCell ref="H25:I25"/>
    <mergeCell ref="J25:K25"/>
    <mergeCell ref="L25:M25"/>
    <mergeCell ref="N25:O25"/>
    <mergeCell ref="A24:E24"/>
    <mergeCell ref="F24:G24"/>
    <mergeCell ref="H24:I24"/>
    <mergeCell ref="J24:K24"/>
    <mergeCell ref="L24:M24"/>
    <mergeCell ref="N24:O24"/>
    <mergeCell ref="A28:O28"/>
    <mergeCell ref="A29:O29"/>
    <mergeCell ref="B31:E31"/>
    <mergeCell ref="F31:O31"/>
    <mergeCell ref="B32:E32"/>
    <mergeCell ref="F32:O32"/>
    <mergeCell ref="A26:E26"/>
    <mergeCell ref="F26:G26"/>
    <mergeCell ref="H26:I26"/>
    <mergeCell ref="J26:K26"/>
    <mergeCell ref="L26:M26"/>
    <mergeCell ref="N26:O26"/>
    <mergeCell ref="B33:E33"/>
    <mergeCell ref="F33:O33"/>
    <mergeCell ref="B34:E34"/>
    <mergeCell ref="F34:O34"/>
    <mergeCell ref="A36:O36"/>
    <mergeCell ref="A38:C39"/>
    <mergeCell ref="D38:F38"/>
    <mergeCell ref="G38:I38"/>
    <mergeCell ref="J38:L38"/>
    <mergeCell ref="M38:N38"/>
    <mergeCell ref="A46:O46"/>
    <mergeCell ref="B48:C48"/>
    <mergeCell ref="D48:E48"/>
    <mergeCell ref="F48:G48"/>
    <mergeCell ref="H48:J48"/>
    <mergeCell ref="K48:L48"/>
    <mergeCell ref="M48:O48"/>
    <mergeCell ref="O38:O39"/>
    <mergeCell ref="A40:C40"/>
    <mergeCell ref="A41:C41"/>
    <mergeCell ref="A42:C42"/>
    <mergeCell ref="A43:C43"/>
    <mergeCell ref="A44:C44"/>
    <mergeCell ref="B50:C50"/>
    <mergeCell ref="D50:E50"/>
    <mergeCell ref="F50:G50"/>
    <mergeCell ref="H50:J50"/>
    <mergeCell ref="K50:L50"/>
    <mergeCell ref="M50:O50"/>
    <mergeCell ref="B49:C49"/>
    <mergeCell ref="D49:E49"/>
    <mergeCell ref="F49:G49"/>
    <mergeCell ref="H49:J49"/>
    <mergeCell ref="K49:L49"/>
    <mergeCell ref="M49:O49"/>
    <mergeCell ref="B52:C52"/>
    <mergeCell ref="D52:E52"/>
    <mergeCell ref="F52:G52"/>
    <mergeCell ref="H52:J52"/>
    <mergeCell ref="K52:L52"/>
    <mergeCell ref="M52:O52"/>
    <mergeCell ref="B51:C51"/>
    <mergeCell ref="D51:E51"/>
    <mergeCell ref="F51:G51"/>
    <mergeCell ref="H51:J51"/>
    <mergeCell ref="K51:L51"/>
    <mergeCell ref="M51:O51"/>
    <mergeCell ref="A54:O54"/>
    <mergeCell ref="A56:C57"/>
    <mergeCell ref="D56:E57"/>
    <mergeCell ref="F56:I56"/>
    <mergeCell ref="J56:M56"/>
    <mergeCell ref="N56:O57"/>
    <mergeCell ref="F57:G57"/>
    <mergeCell ref="H57:I57"/>
    <mergeCell ref="J57:K57"/>
    <mergeCell ref="L57:M57"/>
    <mergeCell ref="N58:O58"/>
    <mergeCell ref="A59:C59"/>
    <mergeCell ref="D59:E59"/>
    <mergeCell ref="F59:G59"/>
    <mergeCell ref="H59:I59"/>
    <mergeCell ref="J59:K59"/>
    <mergeCell ref="L59:M59"/>
    <mergeCell ref="N59:O59"/>
    <mergeCell ref="A58:C58"/>
    <mergeCell ref="D58:E58"/>
    <mergeCell ref="F58:G58"/>
    <mergeCell ref="H58:I58"/>
    <mergeCell ref="J58:K58"/>
    <mergeCell ref="L58:M58"/>
    <mergeCell ref="N60:O60"/>
    <mergeCell ref="A61:C61"/>
    <mergeCell ref="D61:E61"/>
    <mergeCell ref="F61:G61"/>
    <mergeCell ref="H61:I61"/>
    <mergeCell ref="J61:K61"/>
    <mergeCell ref="L61:M61"/>
    <mergeCell ref="N61:O61"/>
    <mergeCell ref="A60:C60"/>
    <mergeCell ref="D60:E60"/>
    <mergeCell ref="F60:G60"/>
    <mergeCell ref="H60:I60"/>
    <mergeCell ref="J60:K60"/>
    <mergeCell ref="L60:M60"/>
    <mergeCell ref="N62:O62"/>
    <mergeCell ref="A63:C63"/>
    <mergeCell ref="D63:E63"/>
    <mergeCell ref="F63:G63"/>
    <mergeCell ref="H63:I63"/>
    <mergeCell ref="J63:K63"/>
    <mergeCell ref="L63:M63"/>
    <mergeCell ref="N63:O63"/>
    <mergeCell ref="A62:C62"/>
    <mergeCell ref="D62:E62"/>
    <mergeCell ref="F62:G62"/>
    <mergeCell ref="H62:I62"/>
    <mergeCell ref="J62:K62"/>
    <mergeCell ref="L62:M62"/>
    <mergeCell ref="N64:O64"/>
    <mergeCell ref="A65:C65"/>
    <mergeCell ref="D65:E65"/>
    <mergeCell ref="F65:G65"/>
    <mergeCell ref="H65:I65"/>
    <mergeCell ref="J65:K65"/>
    <mergeCell ref="L65:M65"/>
    <mergeCell ref="N65:O65"/>
    <mergeCell ref="A64:C64"/>
    <mergeCell ref="D64:E64"/>
    <mergeCell ref="F64:G64"/>
    <mergeCell ref="H64:I64"/>
    <mergeCell ref="J64:K64"/>
    <mergeCell ref="L64:M64"/>
    <mergeCell ref="N66:O66"/>
    <mergeCell ref="A67:C67"/>
    <mergeCell ref="D67:E67"/>
    <mergeCell ref="F67:G67"/>
    <mergeCell ref="H67:I67"/>
    <mergeCell ref="J67:K67"/>
    <mergeCell ref="L67:M67"/>
    <mergeCell ref="N67:O67"/>
    <mergeCell ref="A66:C66"/>
    <mergeCell ref="D66:E66"/>
    <mergeCell ref="F66:G66"/>
    <mergeCell ref="H66:I66"/>
    <mergeCell ref="J66:K66"/>
    <mergeCell ref="L66:M66"/>
    <mergeCell ref="N68:O68"/>
    <mergeCell ref="A69:C69"/>
    <mergeCell ref="D69:E69"/>
    <mergeCell ref="F69:G69"/>
    <mergeCell ref="H69:I69"/>
    <mergeCell ref="J69:K69"/>
    <mergeCell ref="L69:M69"/>
    <mergeCell ref="N69:O69"/>
    <mergeCell ref="A68:C68"/>
    <mergeCell ref="D68:E68"/>
    <mergeCell ref="F68:G68"/>
    <mergeCell ref="H68:I68"/>
    <mergeCell ref="J68:K68"/>
    <mergeCell ref="L68:M68"/>
    <mergeCell ref="N70:O70"/>
    <mergeCell ref="A71:C71"/>
    <mergeCell ref="D71:E71"/>
    <mergeCell ref="F71:G71"/>
    <mergeCell ref="H71:I71"/>
    <mergeCell ref="J71:K71"/>
    <mergeCell ref="L71:M71"/>
    <mergeCell ref="N71:O71"/>
    <mergeCell ref="A70:C70"/>
    <mergeCell ref="D70:E70"/>
    <mergeCell ref="F70:G70"/>
    <mergeCell ref="H70:I70"/>
    <mergeCell ref="J70:K70"/>
    <mergeCell ref="L70:M70"/>
    <mergeCell ref="N72:O72"/>
    <mergeCell ref="A73:C73"/>
    <mergeCell ref="D73:E73"/>
    <mergeCell ref="F73:G73"/>
    <mergeCell ref="H73:I73"/>
    <mergeCell ref="J73:K73"/>
    <mergeCell ref="L73:M73"/>
    <mergeCell ref="N73:O73"/>
    <mergeCell ref="A72:C72"/>
    <mergeCell ref="D72:E72"/>
    <mergeCell ref="F72:G72"/>
    <mergeCell ref="H72:I72"/>
    <mergeCell ref="J72:K72"/>
    <mergeCell ref="L72:M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opLeftCell="A37" workbookViewId="0">
      <selection activeCell="B22" sqref="B22:AE22"/>
    </sheetView>
  </sheetViews>
  <sheetFormatPr defaultRowHeight="15" x14ac:dyDescent="0.25"/>
  <cols>
    <col min="1" max="1" width="5.42578125" bestFit="1" customWidth="1"/>
    <col min="2" max="2" width="19.85546875" bestFit="1" customWidth="1"/>
    <col min="4" max="4" width="6.7109375" customWidth="1"/>
    <col min="5" max="6" width="9.140625" hidden="1" customWidth="1"/>
    <col min="10" max="11" width="9.140625" customWidth="1"/>
    <col min="12" max="12" width="4" customWidth="1"/>
    <col min="13" max="13" width="4.7109375" hidden="1" customWidth="1"/>
    <col min="14" max="15" width="8.5703125" hidden="1" customWidth="1"/>
    <col min="16" max="17" width="4.7109375" bestFit="1" customWidth="1"/>
    <col min="18" max="18" width="8.5703125" bestFit="1" customWidth="1"/>
    <col min="19" max="19" width="8.5703125" hidden="1" customWidth="1"/>
    <col min="20" max="21" width="4.85546875" bestFit="1" customWidth="1"/>
    <col min="22" max="23" width="8.5703125" bestFit="1" customWidth="1"/>
    <col min="24" max="25" width="4.7109375" bestFit="1" customWidth="1"/>
    <col min="26" max="27" width="8.5703125" bestFit="1" customWidth="1"/>
    <col min="28" max="28" width="6.5703125" customWidth="1"/>
    <col min="29" max="29" width="4.85546875" bestFit="1" customWidth="1"/>
    <col min="30" max="31" width="8.5703125" bestFit="1" customWidth="1"/>
  </cols>
  <sheetData>
    <row r="1" spans="1:31" x14ac:dyDescent="0.25">
      <c r="A1" s="342"/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</row>
    <row r="2" spans="1:31" x14ac:dyDescent="0.25">
      <c r="A2" s="342"/>
      <c r="B2" s="502" t="s">
        <v>524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</row>
    <row r="3" spans="1:31" x14ac:dyDescent="0.25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</row>
    <row r="4" spans="1:31" x14ac:dyDescent="0.25">
      <c r="A4" s="497" t="s">
        <v>525</v>
      </c>
      <c r="B4" s="497" t="s">
        <v>526</v>
      </c>
      <c r="C4" s="497" t="s">
        <v>527</v>
      </c>
      <c r="D4" s="497"/>
      <c r="E4" s="497"/>
      <c r="F4" s="497"/>
      <c r="G4" s="516" t="s">
        <v>528</v>
      </c>
      <c r="H4" s="516"/>
      <c r="I4" s="516"/>
      <c r="J4" s="516"/>
      <c r="K4" s="516"/>
      <c r="L4" s="516"/>
      <c r="M4" s="516"/>
      <c r="N4" s="516"/>
      <c r="O4" s="516"/>
      <c r="P4" s="505" t="s">
        <v>529</v>
      </c>
      <c r="Q4" s="505"/>
      <c r="R4" s="505"/>
      <c r="S4" s="505"/>
      <c r="T4" s="505"/>
      <c r="U4" s="505"/>
      <c r="V4" s="505"/>
      <c r="W4" s="505"/>
      <c r="X4" s="505"/>
      <c r="Y4" s="505"/>
      <c r="Z4" s="497" t="s">
        <v>530</v>
      </c>
      <c r="AA4" s="497"/>
      <c r="AB4" s="497"/>
      <c r="AC4" s="497" t="s">
        <v>531</v>
      </c>
      <c r="AD4" s="497"/>
      <c r="AE4" s="497"/>
    </row>
    <row r="5" spans="1:31" ht="34.5" customHeight="1" x14ac:dyDescent="0.25">
      <c r="A5" s="497"/>
      <c r="B5" s="497"/>
      <c r="C5" s="497"/>
      <c r="D5" s="497"/>
      <c r="E5" s="497"/>
      <c r="F5" s="497"/>
      <c r="G5" s="516"/>
      <c r="H5" s="516"/>
      <c r="I5" s="516"/>
      <c r="J5" s="516"/>
      <c r="K5" s="516"/>
      <c r="L5" s="516"/>
      <c r="M5" s="516"/>
      <c r="N5" s="516"/>
      <c r="O5" s="516"/>
      <c r="P5" s="517" t="s">
        <v>532</v>
      </c>
      <c r="Q5" s="517"/>
      <c r="R5" s="517"/>
      <c r="S5" s="517"/>
      <c r="T5" s="497" t="s">
        <v>533</v>
      </c>
      <c r="U5" s="497"/>
      <c r="V5" s="497"/>
      <c r="W5" s="497" t="s">
        <v>534</v>
      </c>
      <c r="X5" s="497"/>
      <c r="Y5" s="497"/>
      <c r="Z5" s="497"/>
      <c r="AA5" s="497"/>
      <c r="AB5" s="497"/>
      <c r="AC5" s="497"/>
      <c r="AD5" s="497"/>
      <c r="AE5" s="497"/>
    </row>
    <row r="6" spans="1:31" x14ac:dyDescent="0.25">
      <c r="A6" s="343">
        <v>1</v>
      </c>
      <c r="B6" s="343">
        <v>2</v>
      </c>
      <c r="C6" s="499">
        <v>3</v>
      </c>
      <c r="D6" s="499"/>
      <c r="E6" s="499"/>
      <c r="F6" s="499"/>
      <c r="G6" s="515">
        <v>4</v>
      </c>
      <c r="H6" s="515"/>
      <c r="I6" s="515"/>
      <c r="J6" s="515"/>
      <c r="K6" s="515"/>
      <c r="L6" s="515"/>
      <c r="M6" s="515"/>
      <c r="N6" s="515"/>
      <c r="O6" s="515"/>
      <c r="P6" s="499">
        <v>5</v>
      </c>
      <c r="Q6" s="499"/>
      <c r="R6" s="499"/>
      <c r="S6" s="499"/>
      <c r="T6" s="499">
        <v>6</v>
      </c>
      <c r="U6" s="499"/>
      <c r="V6" s="499"/>
      <c r="W6" s="499">
        <v>7</v>
      </c>
      <c r="X6" s="499"/>
      <c r="Y6" s="499"/>
      <c r="Z6" s="499">
        <v>8</v>
      </c>
      <c r="AA6" s="499"/>
      <c r="AB6" s="499"/>
      <c r="AC6" s="499">
        <v>9</v>
      </c>
      <c r="AD6" s="499"/>
      <c r="AE6" s="499"/>
    </row>
    <row r="7" spans="1:31" ht="38.25" x14ac:dyDescent="0.25">
      <c r="A7" s="343">
        <v>1</v>
      </c>
      <c r="B7" s="344" t="s">
        <v>535</v>
      </c>
      <c r="C7" s="512">
        <v>2016</v>
      </c>
      <c r="D7" s="512"/>
      <c r="E7" s="512"/>
      <c r="F7" s="512"/>
      <c r="G7" s="511" t="s">
        <v>536</v>
      </c>
      <c r="H7" s="511"/>
      <c r="I7" s="511"/>
      <c r="J7" s="511"/>
      <c r="K7" s="511"/>
      <c r="L7" s="511"/>
      <c r="M7" s="511"/>
      <c r="N7" s="511"/>
      <c r="O7" s="511"/>
      <c r="P7" s="506">
        <v>0</v>
      </c>
      <c r="Q7" s="506"/>
      <c r="R7" s="506"/>
      <c r="S7" s="506"/>
      <c r="T7" s="513">
        <v>-81.7</v>
      </c>
      <c r="U7" s="513"/>
      <c r="V7" s="513"/>
      <c r="W7" s="514">
        <v>-67.900000000000006</v>
      </c>
      <c r="X7" s="514"/>
      <c r="Y7" s="514"/>
      <c r="Z7" s="510">
        <v>13.8</v>
      </c>
      <c r="AA7" s="510"/>
      <c r="AB7" s="510"/>
      <c r="AC7" s="510">
        <v>83.1</v>
      </c>
      <c r="AD7" s="510"/>
      <c r="AE7" s="510"/>
    </row>
    <row r="8" spans="1:31" ht="38.25" x14ac:dyDescent="0.25">
      <c r="A8" s="343">
        <v>2</v>
      </c>
      <c r="B8" s="344" t="s">
        <v>537</v>
      </c>
      <c r="C8" s="512">
        <v>2016</v>
      </c>
      <c r="D8" s="512"/>
      <c r="E8" s="512"/>
      <c r="F8" s="512"/>
      <c r="G8" s="511" t="s">
        <v>536</v>
      </c>
      <c r="H8" s="511"/>
      <c r="I8" s="511"/>
      <c r="J8" s="511"/>
      <c r="K8" s="511"/>
      <c r="L8" s="511"/>
      <c r="M8" s="511"/>
      <c r="N8" s="511"/>
      <c r="O8" s="511"/>
      <c r="P8" s="506">
        <v>0</v>
      </c>
      <c r="Q8" s="506"/>
      <c r="R8" s="506"/>
      <c r="S8" s="506"/>
      <c r="T8" s="498" t="s">
        <v>229</v>
      </c>
      <c r="U8" s="498"/>
      <c r="V8" s="498"/>
      <c r="W8" s="498" t="s">
        <v>229</v>
      </c>
      <c r="X8" s="498"/>
      <c r="Y8" s="498"/>
      <c r="Z8" s="496" t="s">
        <v>229</v>
      </c>
      <c r="AA8" s="496"/>
      <c r="AB8" s="496"/>
      <c r="AC8" s="496" t="s">
        <v>229</v>
      </c>
      <c r="AD8" s="496"/>
      <c r="AE8" s="496"/>
    </row>
    <row r="9" spans="1:31" x14ac:dyDescent="0.25">
      <c r="A9" s="343">
        <v>3</v>
      </c>
      <c r="B9" s="344"/>
      <c r="C9" s="498"/>
      <c r="D9" s="498"/>
      <c r="E9" s="498"/>
      <c r="F9" s="498"/>
      <c r="G9" s="511"/>
      <c r="H9" s="511"/>
      <c r="I9" s="511"/>
      <c r="J9" s="511"/>
      <c r="K9" s="511"/>
      <c r="L9" s="511"/>
      <c r="M9" s="511"/>
      <c r="N9" s="511"/>
      <c r="O9" s="511"/>
      <c r="P9" s="506">
        <v>0</v>
      </c>
      <c r="Q9" s="506"/>
      <c r="R9" s="506"/>
      <c r="S9" s="506"/>
      <c r="T9" s="498" t="s">
        <v>229</v>
      </c>
      <c r="U9" s="498"/>
      <c r="V9" s="498"/>
      <c r="W9" s="498" t="s">
        <v>229</v>
      </c>
      <c r="X9" s="498"/>
      <c r="Y9" s="498"/>
      <c r="Z9" s="496" t="s">
        <v>229</v>
      </c>
      <c r="AA9" s="496"/>
      <c r="AB9" s="496"/>
      <c r="AC9" s="496" t="s">
        <v>229</v>
      </c>
      <c r="AD9" s="496"/>
      <c r="AE9" s="496"/>
    </row>
    <row r="10" spans="1:31" x14ac:dyDescent="0.25">
      <c r="A10" s="345"/>
      <c r="B10" s="344"/>
      <c r="C10" s="498"/>
      <c r="D10" s="498"/>
      <c r="E10" s="498"/>
      <c r="F10" s="498"/>
      <c r="G10" s="511"/>
      <c r="H10" s="511"/>
      <c r="I10" s="511"/>
      <c r="J10" s="511"/>
      <c r="K10" s="511"/>
      <c r="L10" s="511"/>
      <c r="M10" s="511"/>
      <c r="N10" s="511"/>
      <c r="O10" s="511"/>
      <c r="P10" s="506">
        <v>0</v>
      </c>
      <c r="Q10" s="506"/>
      <c r="R10" s="506"/>
      <c r="S10" s="506"/>
      <c r="T10" s="498" t="s">
        <v>229</v>
      </c>
      <c r="U10" s="498"/>
      <c r="V10" s="498"/>
      <c r="W10" s="498" t="s">
        <v>229</v>
      </c>
      <c r="X10" s="498"/>
      <c r="Y10" s="498"/>
      <c r="Z10" s="496" t="s">
        <v>229</v>
      </c>
      <c r="AA10" s="496"/>
      <c r="AB10" s="496"/>
      <c r="AC10" s="496" t="s">
        <v>229</v>
      </c>
      <c r="AD10" s="496"/>
      <c r="AE10" s="496"/>
    </row>
    <row r="11" spans="1:31" x14ac:dyDescent="0.25">
      <c r="A11" s="497" t="s">
        <v>217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6" t="s">
        <v>229</v>
      </c>
      <c r="Q11" s="496"/>
      <c r="R11" s="496"/>
      <c r="S11" s="496"/>
      <c r="T11" s="507">
        <v>-81.7</v>
      </c>
      <c r="U11" s="507"/>
      <c r="V11" s="507"/>
      <c r="W11" s="508">
        <v>-67.900000000000006</v>
      </c>
      <c r="X11" s="508"/>
      <c r="Y11" s="508"/>
      <c r="Z11" s="509">
        <v>13.8</v>
      </c>
      <c r="AA11" s="509"/>
      <c r="AB11" s="509"/>
      <c r="AC11" s="510">
        <v>83.1</v>
      </c>
      <c r="AD11" s="510"/>
      <c r="AE11" s="510"/>
    </row>
    <row r="12" spans="1:31" x14ac:dyDescent="0.25">
      <c r="A12" s="342"/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</row>
    <row r="13" spans="1:31" x14ac:dyDescent="0.25">
      <c r="A13" s="342"/>
      <c r="B13" s="502" t="s">
        <v>538</v>
      </c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</row>
    <row r="14" spans="1:31" x14ac:dyDescent="0.25">
      <c r="A14" s="342"/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</row>
    <row r="15" spans="1:31" x14ac:dyDescent="0.25">
      <c r="A15" s="497" t="s">
        <v>525</v>
      </c>
      <c r="B15" s="497" t="s">
        <v>539</v>
      </c>
      <c r="C15" s="497" t="s">
        <v>526</v>
      </c>
      <c r="D15" s="497"/>
      <c r="E15" s="497"/>
      <c r="F15" s="497"/>
      <c r="G15" s="497" t="s">
        <v>528</v>
      </c>
      <c r="H15" s="497"/>
      <c r="I15" s="497"/>
      <c r="J15" s="497"/>
      <c r="K15" s="497"/>
      <c r="L15" s="497"/>
      <c r="M15" s="497"/>
      <c r="N15" s="497"/>
      <c r="O15" s="497"/>
      <c r="P15" s="497"/>
      <c r="Q15" s="497" t="s">
        <v>540</v>
      </c>
      <c r="R15" s="497"/>
      <c r="S15" s="497"/>
      <c r="T15" s="497"/>
      <c r="U15" s="497"/>
      <c r="V15" s="497" t="s">
        <v>529</v>
      </c>
      <c r="W15" s="497"/>
      <c r="X15" s="497"/>
      <c r="Y15" s="497"/>
      <c r="Z15" s="497"/>
      <c r="AA15" s="497"/>
      <c r="AB15" s="497" t="s">
        <v>530</v>
      </c>
      <c r="AC15" s="497"/>
      <c r="AD15" s="497" t="s">
        <v>531</v>
      </c>
      <c r="AE15" s="497"/>
    </row>
    <row r="16" spans="1:31" ht="36.75" customHeight="1" x14ac:dyDescent="0.25">
      <c r="A16" s="497"/>
      <c r="B16" s="497"/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 t="s">
        <v>532</v>
      </c>
      <c r="W16" s="497"/>
      <c r="X16" s="497" t="s">
        <v>533</v>
      </c>
      <c r="Y16" s="497"/>
      <c r="Z16" s="497" t="s">
        <v>534</v>
      </c>
      <c r="AA16" s="497"/>
      <c r="AB16" s="497"/>
      <c r="AC16" s="497"/>
      <c r="AD16" s="497"/>
      <c r="AE16" s="497"/>
    </row>
    <row r="17" spans="1:31" x14ac:dyDescent="0.25">
      <c r="A17" s="343">
        <v>1</v>
      </c>
      <c r="B17" s="343">
        <v>2</v>
      </c>
      <c r="C17" s="499">
        <v>3</v>
      </c>
      <c r="D17" s="499"/>
      <c r="E17" s="499"/>
      <c r="F17" s="499"/>
      <c r="G17" s="499">
        <v>4</v>
      </c>
      <c r="H17" s="499"/>
      <c r="I17" s="499"/>
      <c r="J17" s="499"/>
      <c r="K17" s="499"/>
      <c r="L17" s="499"/>
      <c r="M17" s="499"/>
      <c r="N17" s="499"/>
      <c r="O17" s="499"/>
      <c r="P17" s="499"/>
      <c r="Q17" s="499">
        <v>5</v>
      </c>
      <c r="R17" s="499"/>
      <c r="S17" s="499"/>
      <c r="T17" s="499"/>
      <c r="U17" s="499"/>
      <c r="V17" s="499">
        <v>6</v>
      </c>
      <c r="W17" s="499"/>
      <c r="X17" s="499">
        <v>7</v>
      </c>
      <c r="Y17" s="499"/>
      <c r="Z17" s="499">
        <v>8</v>
      </c>
      <c r="AA17" s="499"/>
      <c r="AB17" s="499">
        <v>9</v>
      </c>
      <c r="AC17" s="499"/>
      <c r="AD17" s="499">
        <v>10</v>
      </c>
      <c r="AE17" s="499"/>
    </row>
    <row r="18" spans="1:31" x14ac:dyDescent="0.25">
      <c r="A18" s="343">
        <v>1</v>
      </c>
      <c r="B18" s="344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506">
        <v>0</v>
      </c>
      <c r="W18" s="506"/>
      <c r="X18" s="498" t="s">
        <v>229</v>
      </c>
      <c r="Y18" s="498"/>
      <c r="Z18" s="498" t="s">
        <v>229</v>
      </c>
      <c r="AA18" s="498"/>
      <c r="AB18" s="496" t="s">
        <v>229</v>
      </c>
      <c r="AC18" s="496"/>
      <c r="AD18" s="496" t="s">
        <v>229</v>
      </c>
      <c r="AE18" s="496"/>
    </row>
    <row r="19" spans="1:31" x14ac:dyDescent="0.25">
      <c r="A19" s="345"/>
      <c r="B19" s="344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 t="s">
        <v>229</v>
      </c>
      <c r="W19" s="498"/>
      <c r="X19" s="498" t="s">
        <v>229</v>
      </c>
      <c r="Y19" s="498"/>
      <c r="Z19" s="498" t="s">
        <v>229</v>
      </c>
      <c r="AA19" s="498"/>
      <c r="AB19" s="496" t="s">
        <v>229</v>
      </c>
      <c r="AC19" s="496"/>
      <c r="AD19" s="496" t="s">
        <v>229</v>
      </c>
      <c r="AE19" s="496"/>
    </row>
    <row r="20" spans="1:31" x14ac:dyDescent="0.25">
      <c r="A20" s="497" t="s">
        <v>217</v>
      </c>
      <c r="B20" s="497"/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6" t="s">
        <v>229</v>
      </c>
      <c r="W20" s="496"/>
      <c r="X20" s="496" t="s">
        <v>229</v>
      </c>
      <c r="Y20" s="496"/>
      <c r="Z20" s="496" t="s">
        <v>229</v>
      </c>
      <c r="AA20" s="496"/>
      <c r="AB20" s="496" t="s">
        <v>229</v>
      </c>
      <c r="AC20" s="496"/>
      <c r="AD20" s="496" t="s">
        <v>229</v>
      </c>
      <c r="AE20" s="496"/>
    </row>
    <row r="21" spans="1:31" x14ac:dyDescent="0.25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</row>
    <row r="22" spans="1:31" x14ac:dyDescent="0.25">
      <c r="A22" s="342"/>
      <c r="B22" s="502" t="s">
        <v>541</v>
      </c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</row>
    <row r="23" spans="1:31" x14ac:dyDescent="0.25">
      <c r="A23" s="342"/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503" t="s">
        <v>542</v>
      </c>
      <c r="AD23" s="503"/>
      <c r="AE23" s="503"/>
    </row>
    <row r="24" spans="1:31" ht="42.75" customHeight="1" x14ac:dyDescent="0.25">
      <c r="A24" s="497" t="s">
        <v>525</v>
      </c>
      <c r="B24" s="497" t="s">
        <v>543</v>
      </c>
      <c r="C24" s="497"/>
      <c r="D24" s="497"/>
      <c r="E24" s="497"/>
      <c r="F24" s="497"/>
      <c r="G24" s="497"/>
      <c r="H24" s="497"/>
      <c r="I24" s="497"/>
      <c r="J24" s="497"/>
      <c r="K24" s="497"/>
      <c r="L24" s="505" t="s">
        <v>544</v>
      </c>
      <c r="M24" s="505"/>
      <c r="N24" s="505"/>
      <c r="O24" s="505"/>
      <c r="P24" s="505" t="s">
        <v>545</v>
      </c>
      <c r="Q24" s="505"/>
      <c r="R24" s="505"/>
      <c r="S24" s="505"/>
      <c r="T24" s="505" t="s">
        <v>546</v>
      </c>
      <c r="U24" s="505"/>
      <c r="V24" s="505"/>
      <c r="W24" s="505"/>
      <c r="X24" s="505" t="s">
        <v>547</v>
      </c>
      <c r="Y24" s="505"/>
      <c r="Z24" s="505"/>
      <c r="AA24" s="505"/>
      <c r="AB24" s="497" t="s">
        <v>217</v>
      </c>
      <c r="AC24" s="497"/>
      <c r="AD24" s="497"/>
      <c r="AE24" s="497"/>
    </row>
    <row r="25" spans="1:31" ht="36.75" customHeight="1" x14ac:dyDescent="0.25">
      <c r="A25" s="497"/>
      <c r="B25" s="497"/>
      <c r="C25" s="497"/>
      <c r="D25" s="497"/>
      <c r="E25" s="497"/>
      <c r="F25" s="497"/>
      <c r="G25" s="497"/>
      <c r="H25" s="497"/>
      <c r="I25" s="497"/>
      <c r="J25" s="497"/>
      <c r="K25" s="497"/>
      <c r="L25" s="345" t="s">
        <v>8</v>
      </c>
      <c r="M25" s="345" t="s">
        <v>9</v>
      </c>
      <c r="N25" s="345" t="s">
        <v>225</v>
      </c>
      <c r="O25" s="345" t="s">
        <v>10</v>
      </c>
      <c r="P25" s="345" t="s">
        <v>8</v>
      </c>
      <c r="Q25" s="345" t="s">
        <v>9</v>
      </c>
      <c r="R25" s="345" t="s">
        <v>225</v>
      </c>
      <c r="S25" s="345" t="s">
        <v>10</v>
      </c>
      <c r="T25" s="345" t="s">
        <v>8</v>
      </c>
      <c r="U25" s="345" t="s">
        <v>9</v>
      </c>
      <c r="V25" s="345" t="s">
        <v>225</v>
      </c>
      <c r="W25" s="345" t="s">
        <v>10</v>
      </c>
      <c r="X25" s="345" t="s">
        <v>8</v>
      </c>
      <c r="Y25" s="345" t="s">
        <v>9</v>
      </c>
      <c r="Z25" s="345" t="s">
        <v>225</v>
      </c>
      <c r="AA25" s="345" t="s">
        <v>10</v>
      </c>
      <c r="AB25" s="345" t="s">
        <v>8</v>
      </c>
      <c r="AC25" s="345" t="s">
        <v>9</v>
      </c>
      <c r="AD25" s="345" t="s">
        <v>225</v>
      </c>
      <c r="AE25" s="345" t="s">
        <v>10</v>
      </c>
    </row>
    <row r="26" spans="1:31" x14ac:dyDescent="0.25">
      <c r="A26" s="343">
        <v>1</v>
      </c>
      <c r="B26" s="499">
        <v>2</v>
      </c>
      <c r="C26" s="499"/>
      <c r="D26" s="499"/>
      <c r="E26" s="499"/>
      <c r="F26" s="499"/>
      <c r="G26" s="499"/>
      <c r="H26" s="499"/>
      <c r="I26" s="499"/>
      <c r="J26" s="499"/>
      <c r="K26" s="499"/>
      <c r="L26" s="343">
        <v>3</v>
      </c>
      <c r="M26" s="343">
        <v>4</v>
      </c>
      <c r="N26" s="343">
        <v>5</v>
      </c>
      <c r="O26" s="343">
        <v>6</v>
      </c>
      <c r="P26" s="343">
        <v>7</v>
      </c>
      <c r="Q26" s="343">
        <v>8</v>
      </c>
      <c r="R26" s="343">
        <v>9</v>
      </c>
      <c r="S26" s="343">
        <v>10</v>
      </c>
      <c r="T26" s="343">
        <v>11</v>
      </c>
      <c r="U26" s="343">
        <v>12</v>
      </c>
      <c r="V26" s="343">
        <v>13</v>
      </c>
      <c r="W26" s="343">
        <v>14</v>
      </c>
      <c r="X26" s="343">
        <v>15</v>
      </c>
      <c r="Y26" s="343">
        <v>16</v>
      </c>
      <c r="Z26" s="343">
        <v>17</v>
      </c>
      <c r="AA26" s="343">
        <v>18</v>
      </c>
      <c r="AB26" s="343">
        <v>19</v>
      </c>
      <c r="AC26" s="343">
        <v>20</v>
      </c>
      <c r="AD26" s="343">
        <v>21</v>
      </c>
      <c r="AE26" s="343">
        <v>22</v>
      </c>
    </row>
    <row r="27" spans="1:31" x14ac:dyDescent="0.25">
      <c r="A27" s="345" t="s">
        <v>548</v>
      </c>
      <c r="B27" s="504" t="s">
        <v>549</v>
      </c>
      <c r="C27" s="504"/>
      <c r="D27" s="504"/>
      <c r="E27" s="504"/>
      <c r="F27" s="504"/>
      <c r="G27" s="504"/>
      <c r="H27" s="504"/>
      <c r="I27" s="504"/>
      <c r="J27" s="504"/>
      <c r="K27" s="504"/>
      <c r="L27" s="346" t="s">
        <v>550</v>
      </c>
      <c r="M27" s="346" t="s">
        <v>550</v>
      </c>
      <c r="N27" s="346" t="s">
        <v>550</v>
      </c>
      <c r="O27" s="346" t="s">
        <v>550</v>
      </c>
      <c r="P27" s="346" t="s">
        <v>550</v>
      </c>
      <c r="Q27" s="346" t="s">
        <v>550</v>
      </c>
      <c r="R27" s="346" t="s">
        <v>550</v>
      </c>
      <c r="S27" s="346" t="s">
        <v>550</v>
      </c>
      <c r="T27" s="346" t="s">
        <v>550</v>
      </c>
      <c r="U27" s="346" t="s">
        <v>550</v>
      </c>
      <c r="V27" s="346" t="s">
        <v>550</v>
      </c>
      <c r="W27" s="346" t="s">
        <v>550</v>
      </c>
      <c r="X27" s="346" t="s">
        <v>550</v>
      </c>
      <c r="Y27" s="346" t="s">
        <v>550</v>
      </c>
      <c r="Z27" s="346" t="s">
        <v>550</v>
      </c>
      <c r="AA27" s="346" t="s">
        <v>550</v>
      </c>
      <c r="AB27" s="346" t="s">
        <v>550</v>
      </c>
      <c r="AC27" s="346" t="s">
        <v>550</v>
      </c>
      <c r="AD27" s="346" t="s">
        <v>550</v>
      </c>
      <c r="AE27" s="346" t="s">
        <v>550</v>
      </c>
    </row>
    <row r="28" spans="1:31" x14ac:dyDescent="0.25">
      <c r="A28" s="343">
        <v>1</v>
      </c>
      <c r="B28" s="500"/>
      <c r="C28" s="500"/>
      <c r="D28" s="500"/>
      <c r="E28" s="500"/>
      <c r="F28" s="500"/>
      <c r="G28" s="500"/>
      <c r="H28" s="500"/>
      <c r="I28" s="500"/>
      <c r="J28" s="500"/>
      <c r="K28" s="500"/>
      <c r="L28" s="344" t="s">
        <v>550</v>
      </c>
      <c r="M28" s="344" t="s">
        <v>550</v>
      </c>
      <c r="N28" s="346" t="s">
        <v>550</v>
      </c>
      <c r="O28" s="346" t="s">
        <v>550</v>
      </c>
      <c r="P28" s="344" t="s">
        <v>550</v>
      </c>
      <c r="Q28" s="344" t="s">
        <v>550</v>
      </c>
      <c r="R28" s="346" t="s">
        <v>550</v>
      </c>
      <c r="S28" s="346" t="s">
        <v>550</v>
      </c>
      <c r="T28" s="344" t="s">
        <v>550</v>
      </c>
      <c r="U28" s="344" t="s">
        <v>550</v>
      </c>
      <c r="V28" s="346" t="s">
        <v>550</v>
      </c>
      <c r="W28" s="346" t="s">
        <v>550</v>
      </c>
      <c r="X28" s="344" t="s">
        <v>550</v>
      </c>
      <c r="Y28" s="344" t="s">
        <v>550</v>
      </c>
      <c r="Z28" s="346" t="s">
        <v>550</v>
      </c>
      <c r="AA28" s="346" t="s">
        <v>550</v>
      </c>
      <c r="AB28" s="346" t="s">
        <v>550</v>
      </c>
      <c r="AC28" s="346" t="s">
        <v>550</v>
      </c>
      <c r="AD28" s="346" t="s">
        <v>550</v>
      </c>
      <c r="AE28" s="346" t="s">
        <v>550</v>
      </c>
    </row>
    <row r="29" spans="1:31" x14ac:dyDescent="0.25">
      <c r="A29" s="345"/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L29" s="344" t="s">
        <v>550</v>
      </c>
      <c r="M29" s="344" t="s">
        <v>550</v>
      </c>
      <c r="N29" s="346" t="s">
        <v>550</v>
      </c>
      <c r="O29" s="346" t="s">
        <v>550</v>
      </c>
      <c r="P29" s="344" t="s">
        <v>550</v>
      </c>
      <c r="Q29" s="344" t="s">
        <v>550</v>
      </c>
      <c r="R29" s="346" t="s">
        <v>550</v>
      </c>
      <c r="S29" s="346" t="s">
        <v>550</v>
      </c>
      <c r="T29" s="344" t="s">
        <v>550</v>
      </c>
      <c r="U29" s="344" t="s">
        <v>550</v>
      </c>
      <c r="V29" s="346" t="s">
        <v>550</v>
      </c>
      <c r="W29" s="346" t="s">
        <v>550</v>
      </c>
      <c r="X29" s="344" t="s">
        <v>550</v>
      </c>
      <c r="Y29" s="344" t="s">
        <v>550</v>
      </c>
      <c r="Z29" s="346" t="s">
        <v>550</v>
      </c>
      <c r="AA29" s="346" t="s">
        <v>550</v>
      </c>
      <c r="AB29" s="346" t="s">
        <v>550</v>
      </c>
      <c r="AC29" s="346" t="s">
        <v>550</v>
      </c>
      <c r="AD29" s="346" t="s">
        <v>550</v>
      </c>
      <c r="AE29" s="346" t="s">
        <v>550</v>
      </c>
    </row>
    <row r="30" spans="1:31" x14ac:dyDescent="0.25">
      <c r="A30" s="345" t="s">
        <v>551</v>
      </c>
      <c r="B30" s="504" t="s">
        <v>552</v>
      </c>
      <c r="C30" s="504"/>
      <c r="D30" s="504"/>
      <c r="E30" s="504"/>
      <c r="F30" s="504"/>
      <c r="G30" s="504"/>
      <c r="H30" s="504"/>
      <c r="I30" s="504"/>
      <c r="J30" s="504"/>
      <c r="K30" s="504"/>
      <c r="L30" s="346" t="s">
        <v>550</v>
      </c>
      <c r="M30" s="346" t="s">
        <v>550</v>
      </c>
      <c r="N30" s="346" t="s">
        <v>550</v>
      </c>
      <c r="O30" s="346" t="s">
        <v>550</v>
      </c>
      <c r="P30" s="346" t="s">
        <v>550</v>
      </c>
      <c r="Q30" s="346" t="s">
        <v>550</v>
      </c>
      <c r="R30" s="346" t="s">
        <v>550</v>
      </c>
      <c r="S30" s="346" t="s">
        <v>550</v>
      </c>
      <c r="T30" s="347">
        <v>5</v>
      </c>
      <c r="U30" s="347">
        <v>1</v>
      </c>
      <c r="V30" s="348">
        <v>-4</v>
      </c>
      <c r="W30" s="347">
        <v>20</v>
      </c>
      <c r="X30" s="346" t="s">
        <v>550</v>
      </c>
      <c r="Y30" s="346" t="s">
        <v>550</v>
      </c>
      <c r="Z30" s="346" t="s">
        <v>550</v>
      </c>
      <c r="AA30" s="346" t="s">
        <v>550</v>
      </c>
      <c r="AB30" s="347">
        <v>5</v>
      </c>
      <c r="AC30" s="347">
        <v>1</v>
      </c>
      <c r="AD30" s="348">
        <v>-4</v>
      </c>
      <c r="AE30" s="347">
        <v>20</v>
      </c>
    </row>
    <row r="31" spans="1:31" x14ac:dyDescent="0.25">
      <c r="A31" s="343">
        <v>1</v>
      </c>
      <c r="B31" s="500" t="s">
        <v>553</v>
      </c>
      <c r="C31" s="500"/>
      <c r="D31" s="500"/>
      <c r="E31" s="500"/>
      <c r="F31" s="500"/>
      <c r="G31" s="500"/>
      <c r="H31" s="500"/>
      <c r="I31" s="500"/>
      <c r="J31" s="500"/>
      <c r="K31" s="500"/>
      <c r="L31" s="344" t="s">
        <v>550</v>
      </c>
      <c r="M31" s="344" t="s">
        <v>550</v>
      </c>
      <c r="N31" s="346" t="s">
        <v>550</v>
      </c>
      <c r="O31" s="346" t="s">
        <v>550</v>
      </c>
      <c r="P31" s="344" t="s">
        <v>550</v>
      </c>
      <c r="Q31" s="344" t="s">
        <v>550</v>
      </c>
      <c r="R31" s="346" t="s">
        <v>550</v>
      </c>
      <c r="S31" s="346" t="s">
        <v>550</v>
      </c>
      <c r="T31" s="344" t="s">
        <v>550</v>
      </c>
      <c r="U31" s="344" t="s">
        <v>550</v>
      </c>
      <c r="V31" s="346" t="s">
        <v>550</v>
      </c>
      <c r="W31" s="346" t="s">
        <v>550</v>
      </c>
      <c r="X31" s="344" t="s">
        <v>550</v>
      </c>
      <c r="Y31" s="344" t="s">
        <v>550</v>
      </c>
      <c r="Z31" s="346" t="s">
        <v>550</v>
      </c>
      <c r="AA31" s="346" t="s">
        <v>550</v>
      </c>
      <c r="AB31" s="346" t="s">
        <v>550</v>
      </c>
      <c r="AC31" s="346" t="s">
        <v>550</v>
      </c>
      <c r="AD31" s="346" t="s">
        <v>550</v>
      </c>
      <c r="AE31" s="346" t="s">
        <v>550</v>
      </c>
    </row>
    <row r="32" spans="1:31" x14ac:dyDescent="0.25">
      <c r="A32" s="343">
        <v>2</v>
      </c>
      <c r="B32" s="500" t="s">
        <v>554</v>
      </c>
      <c r="C32" s="500"/>
      <c r="D32" s="500"/>
      <c r="E32" s="500"/>
      <c r="F32" s="500"/>
      <c r="G32" s="500"/>
      <c r="H32" s="500"/>
      <c r="I32" s="500"/>
      <c r="J32" s="500"/>
      <c r="K32" s="500"/>
      <c r="L32" s="344" t="s">
        <v>550</v>
      </c>
      <c r="M32" s="344" t="s">
        <v>550</v>
      </c>
      <c r="N32" s="346" t="s">
        <v>550</v>
      </c>
      <c r="O32" s="346" t="s">
        <v>550</v>
      </c>
      <c r="P32" s="344" t="s">
        <v>550</v>
      </c>
      <c r="Q32" s="344" t="s">
        <v>550</v>
      </c>
      <c r="R32" s="346" t="s">
        <v>550</v>
      </c>
      <c r="S32" s="346" t="s">
        <v>550</v>
      </c>
      <c r="T32" s="344" t="s">
        <v>550</v>
      </c>
      <c r="U32" s="344" t="s">
        <v>550</v>
      </c>
      <c r="V32" s="346" t="s">
        <v>550</v>
      </c>
      <c r="W32" s="346" t="s">
        <v>550</v>
      </c>
      <c r="X32" s="344" t="s">
        <v>550</v>
      </c>
      <c r="Y32" s="344" t="s">
        <v>550</v>
      </c>
      <c r="Z32" s="346" t="s">
        <v>550</v>
      </c>
      <c r="AA32" s="346" t="s">
        <v>550</v>
      </c>
      <c r="AB32" s="346" t="s">
        <v>550</v>
      </c>
      <c r="AC32" s="346" t="s">
        <v>550</v>
      </c>
      <c r="AD32" s="346" t="s">
        <v>550</v>
      </c>
      <c r="AE32" s="346" t="s">
        <v>550</v>
      </c>
    </row>
    <row r="33" spans="1:31" x14ac:dyDescent="0.25">
      <c r="A33" s="343">
        <v>3</v>
      </c>
      <c r="B33" s="500" t="s">
        <v>555</v>
      </c>
      <c r="C33" s="500"/>
      <c r="D33" s="500"/>
      <c r="E33" s="500"/>
      <c r="F33" s="500"/>
      <c r="G33" s="500"/>
      <c r="H33" s="500"/>
      <c r="I33" s="500"/>
      <c r="J33" s="500"/>
      <c r="K33" s="500"/>
      <c r="L33" s="344" t="s">
        <v>550</v>
      </c>
      <c r="M33" s="344" t="s">
        <v>550</v>
      </c>
      <c r="N33" s="346" t="s">
        <v>550</v>
      </c>
      <c r="O33" s="346" t="s">
        <v>550</v>
      </c>
      <c r="P33" s="344" t="s">
        <v>550</v>
      </c>
      <c r="Q33" s="344" t="s">
        <v>550</v>
      </c>
      <c r="R33" s="346" t="s">
        <v>550</v>
      </c>
      <c r="S33" s="346" t="s">
        <v>550</v>
      </c>
      <c r="T33" s="344" t="s">
        <v>550</v>
      </c>
      <c r="U33" s="344" t="s">
        <v>550</v>
      </c>
      <c r="V33" s="346" t="s">
        <v>550</v>
      </c>
      <c r="W33" s="346" t="s">
        <v>550</v>
      </c>
      <c r="X33" s="344" t="s">
        <v>550</v>
      </c>
      <c r="Y33" s="344" t="s">
        <v>550</v>
      </c>
      <c r="Z33" s="346" t="s">
        <v>550</v>
      </c>
      <c r="AA33" s="346" t="s">
        <v>550</v>
      </c>
      <c r="AB33" s="346" t="s">
        <v>550</v>
      </c>
      <c r="AC33" s="346" t="s">
        <v>550</v>
      </c>
      <c r="AD33" s="346" t="s">
        <v>550</v>
      </c>
      <c r="AE33" s="346" t="s">
        <v>550</v>
      </c>
    </row>
    <row r="34" spans="1:31" x14ac:dyDescent="0.25">
      <c r="A34" s="343">
        <v>4</v>
      </c>
      <c r="B34" s="500" t="s">
        <v>50</v>
      </c>
      <c r="C34" s="500"/>
      <c r="D34" s="500"/>
      <c r="E34" s="500"/>
      <c r="F34" s="500"/>
      <c r="G34" s="500"/>
      <c r="H34" s="500"/>
      <c r="I34" s="500"/>
      <c r="J34" s="500"/>
      <c r="K34" s="500"/>
      <c r="L34" s="344" t="s">
        <v>550</v>
      </c>
      <c r="M34" s="344" t="s">
        <v>550</v>
      </c>
      <c r="N34" s="346" t="s">
        <v>550</v>
      </c>
      <c r="O34" s="346" t="s">
        <v>550</v>
      </c>
      <c r="P34" s="344" t="s">
        <v>550</v>
      </c>
      <c r="Q34" s="344" t="s">
        <v>550</v>
      </c>
      <c r="R34" s="346" t="s">
        <v>550</v>
      </c>
      <c r="S34" s="346" t="s">
        <v>550</v>
      </c>
      <c r="T34" s="349">
        <v>5</v>
      </c>
      <c r="U34" s="349">
        <v>1</v>
      </c>
      <c r="V34" s="348">
        <v>-4</v>
      </c>
      <c r="W34" s="347">
        <v>20</v>
      </c>
      <c r="X34" s="344" t="s">
        <v>550</v>
      </c>
      <c r="Y34" s="344" t="s">
        <v>550</v>
      </c>
      <c r="Z34" s="346" t="s">
        <v>550</v>
      </c>
      <c r="AA34" s="346" t="s">
        <v>550</v>
      </c>
      <c r="AB34" s="347">
        <v>5</v>
      </c>
      <c r="AC34" s="347">
        <v>1</v>
      </c>
      <c r="AD34" s="348">
        <v>-4</v>
      </c>
      <c r="AE34" s="347">
        <v>20</v>
      </c>
    </row>
    <row r="35" spans="1:31" x14ac:dyDescent="0.25">
      <c r="A35" s="343">
        <v>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344" t="s">
        <v>550</v>
      </c>
      <c r="M35" s="344" t="s">
        <v>550</v>
      </c>
      <c r="N35" s="346" t="s">
        <v>550</v>
      </c>
      <c r="O35" s="346" t="s">
        <v>550</v>
      </c>
      <c r="P35" s="344" t="s">
        <v>550</v>
      </c>
      <c r="Q35" s="344" t="s">
        <v>550</v>
      </c>
      <c r="R35" s="346" t="s">
        <v>550</v>
      </c>
      <c r="S35" s="346" t="s">
        <v>550</v>
      </c>
      <c r="T35" s="344" t="s">
        <v>550</v>
      </c>
      <c r="U35" s="344" t="s">
        <v>550</v>
      </c>
      <c r="V35" s="346" t="s">
        <v>550</v>
      </c>
      <c r="W35" s="346" t="s">
        <v>550</v>
      </c>
      <c r="X35" s="344" t="s">
        <v>550</v>
      </c>
      <c r="Y35" s="344" t="s">
        <v>550</v>
      </c>
      <c r="Z35" s="346" t="s">
        <v>550</v>
      </c>
      <c r="AA35" s="346" t="s">
        <v>550</v>
      </c>
      <c r="AB35" s="346" t="s">
        <v>550</v>
      </c>
      <c r="AC35" s="346" t="s">
        <v>550</v>
      </c>
      <c r="AD35" s="346" t="s">
        <v>550</v>
      </c>
      <c r="AE35" s="346" t="s">
        <v>550</v>
      </c>
    </row>
    <row r="36" spans="1:31" x14ac:dyDescent="0.25">
      <c r="A36" s="345"/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344" t="s">
        <v>550</v>
      </c>
      <c r="M36" s="344" t="s">
        <v>550</v>
      </c>
      <c r="N36" s="346" t="s">
        <v>550</v>
      </c>
      <c r="O36" s="346" t="s">
        <v>550</v>
      </c>
      <c r="P36" s="344" t="s">
        <v>550</v>
      </c>
      <c r="Q36" s="344" t="s">
        <v>550</v>
      </c>
      <c r="R36" s="346" t="s">
        <v>550</v>
      </c>
      <c r="S36" s="346" t="s">
        <v>550</v>
      </c>
      <c r="T36" s="344" t="s">
        <v>550</v>
      </c>
      <c r="U36" s="344" t="s">
        <v>550</v>
      </c>
      <c r="V36" s="346" t="s">
        <v>550</v>
      </c>
      <c r="W36" s="346" t="s">
        <v>550</v>
      </c>
      <c r="X36" s="344" t="s">
        <v>550</v>
      </c>
      <c r="Y36" s="344" t="s">
        <v>550</v>
      </c>
      <c r="Z36" s="346" t="s">
        <v>550</v>
      </c>
      <c r="AA36" s="346" t="s">
        <v>550</v>
      </c>
      <c r="AB36" s="346" t="s">
        <v>550</v>
      </c>
      <c r="AC36" s="346" t="s">
        <v>550</v>
      </c>
      <c r="AD36" s="346" t="s">
        <v>550</v>
      </c>
      <c r="AE36" s="346" t="s">
        <v>550</v>
      </c>
    </row>
    <row r="37" spans="1:31" x14ac:dyDescent="0.25">
      <c r="A37" s="345" t="s">
        <v>556</v>
      </c>
      <c r="B37" s="504" t="s">
        <v>557</v>
      </c>
      <c r="C37" s="504"/>
      <c r="D37" s="504"/>
      <c r="E37" s="504"/>
      <c r="F37" s="504"/>
      <c r="G37" s="504"/>
      <c r="H37" s="504"/>
      <c r="I37" s="504"/>
      <c r="J37" s="504"/>
      <c r="K37" s="504"/>
      <c r="L37" s="346" t="s">
        <v>550</v>
      </c>
      <c r="M37" s="346" t="s">
        <v>550</v>
      </c>
      <c r="N37" s="346" t="s">
        <v>550</v>
      </c>
      <c r="O37" s="346" t="s">
        <v>550</v>
      </c>
      <c r="P37" s="346" t="s">
        <v>550</v>
      </c>
      <c r="Q37" s="346" t="s">
        <v>550</v>
      </c>
      <c r="R37" s="346" t="s">
        <v>550</v>
      </c>
      <c r="S37" s="346" t="s">
        <v>550</v>
      </c>
      <c r="T37" s="347">
        <v>3</v>
      </c>
      <c r="U37" s="347">
        <v>13.5</v>
      </c>
      <c r="V37" s="347">
        <v>10.5</v>
      </c>
      <c r="W37" s="347">
        <v>193.3</v>
      </c>
      <c r="X37" s="346" t="s">
        <v>550</v>
      </c>
      <c r="Y37" s="346" t="s">
        <v>550</v>
      </c>
      <c r="Z37" s="346" t="s">
        <v>550</v>
      </c>
      <c r="AA37" s="346" t="s">
        <v>550</v>
      </c>
      <c r="AB37" s="347">
        <v>3</v>
      </c>
      <c r="AC37" s="347">
        <v>13.5</v>
      </c>
      <c r="AD37" s="347">
        <v>10.5</v>
      </c>
      <c r="AE37" s="347">
        <v>193.3</v>
      </c>
    </row>
    <row r="38" spans="1:31" x14ac:dyDescent="0.25">
      <c r="A38" s="343">
        <v>1</v>
      </c>
      <c r="B38" s="500" t="s">
        <v>558</v>
      </c>
      <c r="C38" s="500"/>
      <c r="D38" s="500"/>
      <c r="E38" s="500"/>
      <c r="F38" s="500"/>
      <c r="G38" s="500"/>
      <c r="H38" s="500"/>
      <c r="I38" s="500"/>
      <c r="J38" s="500"/>
      <c r="K38" s="500"/>
      <c r="L38" s="344" t="s">
        <v>550</v>
      </c>
      <c r="M38" s="344" t="s">
        <v>550</v>
      </c>
      <c r="N38" s="346" t="s">
        <v>550</v>
      </c>
      <c r="O38" s="346" t="s">
        <v>550</v>
      </c>
      <c r="P38" s="344" t="s">
        <v>550</v>
      </c>
      <c r="Q38" s="344" t="s">
        <v>550</v>
      </c>
      <c r="R38" s="346" t="s">
        <v>550</v>
      </c>
      <c r="S38" s="346" t="s">
        <v>550</v>
      </c>
      <c r="T38" s="344" t="s">
        <v>550</v>
      </c>
      <c r="U38" s="344" t="s">
        <v>550</v>
      </c>
      <c r="V38" s="346" t="s">
        <v>550</v>
      </c>
      <c r="W38" s="346" t="s">
        <v>550</v>
      </c>
      <c r="X38" s="344" t="s">
        <v>550</v>
      </c>
      <c r="Y38" s="344" t="s">
        <v>550</v>
      </c>
      <c r="Z38" s="346" t="s">
        <v>550</v>
      </c>
      <c r="AA38" s="346" t="s">
        <v>550</v>
      </c>
      <c r="AB38" s="346" t="s">
        <v>550</v>
      </c>
      <c r="AC38" s="346" t="s">
        <v>550</v>
      </c>
      <c r="AD38" s="346" t="s">
        <v>550</v>
      </c>
      <c r="AE38" s="346" t="s">
        <v>550</v>
      </c>
    </row>
    <row r="39" spans="1:31" x14ac:dyDescent="0.25">
      <c r="A39" s="343">
        <v>2</v>
      </c>
      <c r="B39" s="500" t="s">
        <v>559</v>
      </c>
      <c r="C39" s="500"/>
      <c r="D39" s="500"/>
      <c r="E39" s="500"/>
      <c r="F39" s="500"/>
      <c r="G39" s="500"/>
      <c r="H39" s="500"/>
      <c r="I39" s="500"/>
      <c r="J39" s="500"/>
      <c r="K39" s="500"/>
      <c r="L39" s="344" t="s">
        <v>550</v>
      </c>
      <c r="M39" s="344" t="s">
        <v>550</v>
      </c>
      <c r="N39" s="346" t="s">
        <v>550</v>
      </c>
      <c r="O39" s="346" t="s">
        <v>550</v>
      </c>
      <c r="P39" s="344" t="s">
        <v>550</v>
      </c>
      <c r="Q39" s="344" t="s">
        <v>550</v>
      </c>
      <c r="R39" s="346" t="s">
        <v>550</v>
      </c>
      <c r="S39" s="346" t="s">
        <v>550</v>
      </c>
      <c r="T39" s="344" t="s">
        <v>550</v>
      </c>
      <c r="U39" s="349">
        <v>7.7</v>
      </c>
      <c r="V39" s="347">
        <v>7.7</v>
      </c>
      <c r="W39" s="346" t="s">
        <v>550</v>
      </c>
      <c r="X39" s="344" t="s">
        <v>550</v>
      </c>
      <c r="Y39" s="344" t="s">
        <v>550</v>
      </c>
      <c r="Z39" s="346" t="s">
        <v>550</v>
      </c>
      <c r="AA39" s="346" t="s">
        <v>550</v>
      </c>
      <c r="AB39" s="346" t="s">
        <v>550</v>
      </c>
      <c r="AC39" s="347">
        <v>7.7</v>
      </c>
      <c r="AD39" s="347">
        <v>7.7</v>
      </c>
      <c r="AE39" s="346" t="s">
        <v>550</v>
      </c>
    </row>
    <row r="40" spans="1:31" x14ac:dyDescent="0.25">
      <c r="A40" s="343">
        <v>3</v>
      </c>
      <c r="B40" s="500" t="s">
        <v>560</v>
      </c>
      <c r="C40" s="500"/>
      <c r="D40" s="500"/>
      <c r="E40" s="500"/>
      <c r="F40" s="500"/>
      <c r="G40" s="500"/>
      <c r="H40" s="500"/>
      <c r="I40" s="500"/>
      <c r="J40" s="500"/>
      <c r="K40" s="500"/>
      <c r="L40" s="344" t="s">
        <v>550</v>
      </c>
      <c r="M40" s="344" t="s">
        <v>550</v>
      </c>
      <c r="N40" s="346" t="s">
        <v>550</v>
      </c>
      <c r="O40" s="346" t="s">
        <v>550</v>
      </c>
      <c r="P40" s="344" t="s">
        <v>550</v>
      </c>
      <c r="Q40" s="344" t="s">
        <v>550</v>
      </c>
      <c r="R40" s="346" t="s">
        <v>550</v>
      </c>
      <c r="S40" s="346" t="s">
        <v>550</v>
      </c>
      <c r="T40" s="344" t="s">
        <v>550</v>
      </c>
      <c r="U40" s="344" t="s">
        <v>550</v>
      </c>
      <c r="V40" s="346" t="s">
        <v>550</v>
      </c>
      <c r="W40" s="346" t="s">
        <v>550</v>
      </c>
      <c r="X40" s="344" t="s">
        <v>550</v>
      </c>
      <c r="Y40" s="344" t="s">
        <v>550</v>
      </c>
      <c r="Z40" s="346" t="s">
        <v>550</v>
      </c>
      <c r="AA40" s="346" t="s">
        <v>550</v>
      </c>
      <c r="AB40" s="346" t="s">
        <v>550</v>
      </c>
      <c r="AC40" s="346" t="s">
        <v>550</v>
      </c>
      <c r="AD40" s="346" t="s">
        <v>550</v>
      </c>
      <c r="AE40" s="346" t="s">
        <v>550</v>
      </c>
    </row>
    <row r="41" spans="1:31" x14ac:dyDescent="0.25">
      <c r="A41" s="343">
        <v>4</v>
      </c>
      <c r="B41" s="500" t="s">
        <v>410</v>
      </c>
      <c r="C41" s="500"/>
      <c r="D41" s="500"/>
      <c r="E41" s="500"/>
      <c r="F41" s="500"/>
      <c r="G41" s="500"/>
      <c r="H41" s="500"/>
      <c r="I41" s="500"/>
      <c r="J41" s="500"/>
      <c r="K41" s="500"/>
      <c r="L41" s="344" t="s">
        <v>550</v>
      </c>
      <c r="M41" s="344" t="s">
        <v>550</v>
      </c>
      <c r="N41" s="346" t="s">
        <v>550</v>
      </c>
      <c r="O41" s="346" t="s">
        <v>550</v>
      </c>
      <c r="P41" s="344" t="s">
        <v>550</v>
      </c>
      <c r="Q41" s="344" t="s">
        <v>550</v>
      </c>
      <c r="R41" s="346" t="s">
        <v>550</v>
      </c>
      <c r="S41" s="346" t="s">
        <v>550</v>
      </c>
      <c r="T41" s="349">
        <v>3</v>
      </c>
      <c r="U41" s="349">
        <v>5.8</v>
      </c>
      <c r="V41" s="347">
        <v>2.8</v>
      </c>
      <c r="W41" s="347">
        <v>193.3</v>
      </c>
      <c r="X41" s="344" t="s">
        <v>550</v>
      </c>
      <c r="Y41" s="344" t="s">
        <v>550</v>
      </c>
      <c r="Z41" s="346" t="s">
        <v>550</v>
      </c>
      <c r="AA41" s="346" t="s">
        <v>550</v>
      </c>
      <c r="AB41" s="347">
        <v>3</v>
      </c>
      <c r="AC41" s="347">
        <v>5.8</v>
      </c>
      <c r="AD41" s="347">
        <v>2.8</v>
      </c>
      <c r="AE41" s="347">
        <v>193.3</v>
      </c>
    </row>
    <row r="42" spans="1:31" x14ac:dyDescent="0.25">
      <c r="A42" s="343">
        <v>5</v>
      </c>
      <c r="B42" s="500"/>
      <c r="C42" s="500"/>
      <c r="D42" s="500"/>
      <c r="E42" s="500"/>
      <c r="F42" s="500"/>
      <c r="G42" s="500"/>
      <c r="H42" s="500"/>
      <c r="I42" s="500"/>
      <c r="J42" s="500"/>
      <c r="K42" s="500"/>
      <c r="L42" s="344" t="s">
        <v>550</v>
      </c>
      <c r="M42" s="344" t="s">
        <v>550</v>
      </c>
      <c r="N42" s="346" t="s">
        <v>550</v>
      </c>
      <c r="O42" s="346" t="s">
        <v>550</v>
      </c>
      <c r="P42" s="344" t="s">
        <v>550</v>
      </c>
      <c r="Q42" s="344" t="s">
        <v>550</v>
      </c>
      <c r="R42" s="346" t="s">
        <v>550</v>
      </c>
      <c r="S42" s="346" t="s">
        <v>550</v>
      </c>
      <c r="T42" s="344" t="s">
        <v>550</v>
      </c>
      <c r="U42" s="344" t="s">
        <v>550</v>
      </c>
      <c r="V42" s="346" t="s">
        <v>550</v>
      </c>
      <c r="W42" s="346" t="s">
        <v>550</v>
      </c>
      <c r="X42" s="344" t="s">
        <v>550</v>
      </c>
      <c r="Y42" s="344" t="s">
        <v>550</v>
      </c>
      <c r="Z42" s="346" t="s">
        <v>550</v>
      </c>
      <c r="AA42" s="346" t="s">
        <v>550</v>
      </c>
      <c r="AB42" s="346" t="s">
        <v>550</v>
      </c>
      <c r="AC42" s="346" t="s">
        <v>550</v>
      </c>
      <c r="AD42" s="346" t="s">
        <v>550</v>
      </c>
      <c r="AE42" s="346" t="s">
        <v>550</v>
      </c>
    </row>
    <row r="43" spans="1:31" x14ac:dyDescent="0.25">
      <c r="A43" s="345"/>
      <c r="B43" s="500"/>
      <c r="C43" s="500"/>
      <c r="D43" s="500"/>
      <c r="E43" s="500"/>
      <c r="F43" s="500"/>
      <c r="G43" s="500"/>
      <c r="H43" s="500"/>
      <c r="I43" s="500"/>
      <c r="J43" s="500"/>
      <c r="K43" s="500"/>
      <c r="L43" s="344" t="s">
        <v>550</v>
      </c>
      <c r="M43" s="344" t="s">
        <v>550</v>
      </c>
      <c r="N43" s="346" t="s">
        <v>550</v>
      </c>
      <c r="O43" s="346" t="s">
        <v>550</v>
      </c>
      <c r="P43" s="344" t="s">
        <v>550</v>
      </c>
      <c r="Q43" s="344" t="s">
        <v>550</v>
      </c>
      <c r="R43" s="346" t="s">
        <v>550</v>
      </c>
      <c r="S43" s="346" t="s">
        <v>550</v>
      </c>
      <c r="T43" s="344" t="s">
        <v>550</v>
      </c>
      <c r="U43" s="344" t="s">
        <v>550</v>
      </c>
      <c r="V43" s="346" t="s">
        <v>550</v>
      </c>
      <c r="W43" s="346" t="s">
        <v>550</v>
      </c>
      <c r="X43" s="344" t="s">
        <v>550</v>
      </c>
      <c r="Y43" s="344" t="s">
        <v>550</v>
      </c>
      <c r="Z43" s="346" t="s">
        <v>550</v>
      </c>
      <c r="AA43" s="346" t="s">
        <v>550</v>
      </c>
      <c r="AB43" s="346" t="s">
        <v>550</v>
      </c>
      <c r="AC43" s="346" t="s">
        <v>550</v>
      </c>
      <c r="AD43" s="346" t="s">
        <v>550</v>
      </c>
      <c r="AE43" s="346" t="s">
        <v>550</v>
      </c>
    </row>
    <row r="44" spans="1:31" x14ac:dyDescent="0.25">
      <c r="A44" s="345" t="s">
        <v>561</v>
      </c>
      <c r="B44" s="504" t="s">
        <v>562</v>
      </c>
      <c r="C44" s="504"/>
      <c r="D44" s="504"/>
      <c r="E44" s="504"/>
      <c r="F44" s="504"/>
      <c r="G44" s="504"/>
      <c r="H44" s="504"/>
      <c r="I44" s="504"/>
      <c r="J44" s="504"/>
      <c r="K44" s="504"/>
      <c r="L44" s="346" t="s">
        <v>550</v>
      </c>
      <c r="M44" s="346" t="s">
        <v>550</v>
      </c>
      <c r="N44" s="346" t="s">
        <v>550</v>
      </c>
      <c r="O44" s="346" t="s">
        <v>550</v>
      </c>
      <c r="P44" s="346" t="s">
        <v>550</v>
      </c>
      <c r="Q44" s="346" t="s">
        <v>550</v>
      </c>
      <c r="R44" s="346" t="s">
        <v>550</v>
      </c>
      <c r="S44" s="346" t="s">
        <v>550</v>
      </c>
      <c r="T44" s="347">
        <v>28</v>
      </c>
      <c r="U44" s="347">
        <v>50.8</v>
      </c>
      <c r="V44" s="347">
        <v>22.8</v>
      </c>
      <c r="W44" s="347">
        <v>203.2</v>
      </c>
      <c r="X44" s="346" t="s">
        <v>550</v>
      </c>
      <c r="Y44" s="346" t="s">
        <v>550</v>
      </c>
      <c r="Z44" s="346" t="s">
        <v>550</v>
      </c>
      <c r="AA44" s="346" t="s">
        <v>550</v>
      </c>
      <c r="AB44" s="347">
        <v>28</v>
      </c>
      <c r="AC44" s="347">
        <v>50.8</v>
      </c>
      <c r="AD44" s="347">
        <v>22.8</v>
      </c>
      <c r="AE44" s="347">
        <v>203.2</v>
      </c>
    </row>
    <row r="45" spans="1:31" x14ac:dyDescent="0.25">
      <c r="A45" s="343">
        <v>1</v>
      </c>
      <c r="B45" s="500" t="s">
        <v>563</v>
      </c>
      <c r="C45" s="500"/>
      <c r="D45" s="500"/>
      <c r="E45" s="500"/>
      <c r="F45" s="500"/>
      <c r="G45" s="500"/>
      <c r="H45" s="500"/>
      <c r="I45" s="500"/>
      <c r="J45" s="500"/>
      <c r="K45" s="500"/>
      <c r="L45" s="344" t="s">
        <v>550</v>
      </c>
      <c r="M45" s="344" t="s">
        <v>550</v>
      </c>
      <c r="N45" s="346" t="s">
        <v>550</v>
      </c>
      <c r="O45" s="346" t="s">
        <v>550</v>
      </c>
      <c r="P45" s="344" t="s">
        <v>550</v>
      </c>
      <c r="Q45" s="344" t="s">
        <v>550</v>
      </c>
      <c r="R45" s="346" t="s">
        <v>550</v>
      </c>
      <c r="S45" s="346" t="s">
        <v>550</v>
      </c>
      <c r="T45" s="349">
        <v>25</v>
      </c>
      <c r="U45" s="349">
        <v>50.8</v>
      </c>
      <c r="V45" s="347">
        <v>25.8</v>
      </c>
      <c r="W45" s="347">
        <v>203.2</v>
      </c>
      <c r="X45" s="344" t="s">
        <v>550</v>
      </c>
      <c r="Y45" s="344" t="s">
        <v>550</v>
      </c>
      <c r="Z45" s="346" t="s">
        <v>550</v>
      </c>
      <c r="AA45" s="346" t="s">
        <v>550</v>
      </c>
      <c r="AB45" s="347">
        <v>25</v>
      </c>
      <c r="AC45" s="347">
        <v>50.8</v>
      </c>
      <c r="AD45" s="347">
        <v>25.8</v>
      </c>
      <c r="AE45" s="347">
        <v>203.2</v>
      </c>
    </row>
    <row r="46" spans="1:31" x14ac:dyDescent="0.25">
      <c r="A46" s="343">
        <v>2</v>
      </c>
      <c r="B46" s="500" t="s">
        <v>564</v>
      </c>
      <c r="C46" s="500"/>
      <c r="D46" s="500"/>
      <c r="E46" s="500"/>
      <c r="F46" s="500"/>
      <c r="G46" s="500"/>
      <c r="H46" s="500"/>
      <c r="I46" s="500"/>
      <c r="J46" s="500"/>
      <c r="K46" s="500"/>
      <c r="L46" s="344" t="s">
        <v>550</v>
      </c>
      <c r="M46" s="344" t="s">
        <v>550</v>
      </c>
      <c r="N46" s="346" t="s">
        <v>550</v>
      </c>
      <c r="O46" s="346" t="s">
        <v>550</v>
      </c>
      <c r="P46" s="344" t="s">
        <v>550</v>
      </c>
      <c r="Q46" s="344" t="s">
        <v>550</v>
      </c>
      <c r="R46" s="346" t="s">
        <v>550</v>
      </c>
      <c r="S46" s="346" t="s">
        <v>550</v>
      </c>
      <c r="T46" s="349">
        <v>3</v>
      </c>
      <c r="U46" s="344" t="s">
        <v>550</v>
      </c>
      <c r="V46" s="350">
        <v>-3</v>
      </c>
      <c r="W46" s="346" t="s">
        <v>550</v>
      </c>
      <c r="X46" s="344" t="s">
        <v>550</v>
      </c>
      <c r="Y46" s="344" t="s">
        <v>550</v>
      </c>
      <c r="Z46" s="346" t="s">
        <v>550</v>
      </c>
      <c r="AA46" s="346" t="s">
        <v>550</v>
      </c>
      <c r="AB46" s="347">
        <v>3</v>
      </c>
      <c r="AC46" s="346" t="s">
        <v>550</v>
      </c>
      <c r="AD46" s="350">
        <v>-3</v>
      </c>
      <c r="AE46" s="346" t="s">
        <v>550</v>
      </c>
    </row>
    <row r="47" spans="1:31" x14ac:dyDescent="0.25">
      <c r="A47" s="343">
        <v>3</v>
      </c>
      <c r="B47" s="500"/>
      <c r="C47" s="500"/>
      <c r="D47" s="500"/>
      <c r="E47" s="500"/>
      <c r="F47" s="500"/>
      <c r="G47" s="500"/>
      <c r="H47" s="500"/>
      <c r="I47" s="500"/>
      <c r="J47" s="500"/>
      <c r="K47" s="500"/>
      <c r="L47" s="344" t="s">
        <v>550</v>
      </c>
      <c r="M47" s="344" t="s">
        <v>550</v>
      </c>
      <c r="N47" s="346" t="s">
        <v>550</v>
      </c>
      <c r="O47" s="346" t="s">
        <v>550</v>
      </c>
      <c r="P47" s="344" t="s">
        <v>550</v>
      </c>
      <c r="Q47" s="344" t="s">
        <v>550</v>
      </c>
      <c r="R47" s="346" t="s">
        <v>550</v>
      </c>
      <c r="S47" s="346" t="s">
        <v>550</v>
      </c>
      <c r="T47" s="344" t="s">
        <v>550</v>
      </c>
      <c r="U47" s="344" t="s">
        <v>550</v>
      </c>
      <c r="V47" s="346" t="s">
        <v>550</v>
      </c>
      <c r="W47" s="346" t="s">
        <v>550</v>
      </c>
      <c r="X47" s="344" t="s">
        <v>550</v>
      </c>
      <c r="Y47" s="344" t="s">
        <v>550</v>
      </c>
      <c r="Z47" s="346" t="s">
        <v>550</v>
      </c>
      <c r="AA47" s="346" t="s">
        <v>550</v>
      </c>
      <c r="AB47" s="346" t="s">
        <v>550</v>
      </c>
      <c r="AC47" s="346" t="s">
        <v>550</v>
      </c>
      <c r="AD47" s="346" t="s">
        <v>550</v>
      </c>
      <c r="AE47" s="346" t="s">
        <v>550</v>
      </c>
    </row>
    <row r="48" spans="1:31" x14ac:dyDescent="0.25">
      <c r="A48" s="345"/>
      <c r="B48" s="500"/>
      <c r="C48" s="500"/>
      <c r="D48" s="500"/>
      <c r="E48" s="500"/>
      <c r="F48" s="500"/>
      <c r="G48" s="500"/>
      <c r="H48" s="500"/>
      <c r="I48" s="500"/>
      <c r="J48" s="500"/>
      <c r="K48" s="500"/>
      <c r="L48" s="344" t="s">
        <v>550</v>
      </c>
      <c r="M48" s="344" t="s">
        <v>550</v>
      </c>
      <c r="N48" s="346" t="s">
        <v>550</v>
      </c>
      <c r="O48" s="346" t="s">
        <v>550</v>
      </c>
      <c r="P48" s="344" t="s">
        <v>550</v>
      </c>
      <c r="Q48" s="344" t="s">
        <v>550</v>
      </c>
      <c r="R48" s="346" t="s">
        <v>550</v>
      </c>
      <c r="S48" s="346" t="s">
        <v>550</v>
      </c>
      <c r="T48" s="344" t="s">
        <v>550</v>
      </c>
      <c r="U48" s="344" t="s">
        <v>550</v>
      </c>
      <c r="V48" s="346" t="s">
        <v>550</v>
      </c>
      <c r="W48" s="346" t="s">
        <v>550</v>
      </c>
      <c r="X48" s="344" t="s">
        <v>550</v>
      </c>
      <c r="Y48" s="344" t="s">
        <v>550</v>
      </c>
      <c r="Z48" s="346" t="s">
        <v>550</v>
      </c>
      <c r="AA48" s="346" t="s">
        <v>550</v>
      </c>
      <c r="AB48" s="346" t="s">
        <v>550</v>
      </c>
      <c r="AC48" s="346" t="s">
        <v>550</v>
      </c>
      <c r="AD48" s="346" t="s">
        <v>550</v>
      </c>
      <c r="AE48" s="346" t="s">
        <v>550</v>
      </c>
    </row>
    <row r="49" spans="1:31" x14ac:dyDescent="0.25">
      <c r="A49" s="345" t="s">
        <v>565</v>
      </c>
      <c r="B49" s="504" t="s">
        <v>566</v>
      </c>
      <c r="C49" s="504"/>
      <c r="D49" s="504"/>
      <c r="E49" s="504"/>
      <c r="F49" s="504"/>
      <c r="G49" s="504"/>
      <c r="H49" s="504"/>
      <c r="I49" s="504"/>
      <c r="J49" s="504"/>
      <c r="K49" s="504"/>
      <c r="L49" s="346" t="s">
        <v>550</v>
      </c>
      <c r="M49" s="346" t="s">
        <v>550</v>
      </c>
      <c r="N49" s="346" t="s">
        <v>550</v>
      </c>
      <c r="O49" s="346" t="s">
        <v>550</v>
      </c>
      <c r="P49" s="346" t="s">
        <v>550</v>
      </c>
      <c r="Q49" s="346" t="s">
        <v>550</v>
      </c>
      <c r="R49" s="346" t="s">
        <v>550</v>
      </c>
      <c r="S49" s="346" t="s">
        <v>550</v>
      </c>
      <c r="T49" s="347">
        <v>70.900000000000006</v>
      </c>
      <c r="U49" s="346" t="s">
        <v>550</v>
      </c>
      <c r="V49">
        <v>-70.900000000000006</v>
      </c>
      <c r="W49" s="346" t="s">
        <v>550</v>
      </c>
      <c r="X49" s="346" t="s">
        <v>550</v>
      </c>
      <c r="Y49" s="346" t="s">
        <v>550</v>
      </c>
      <c r="Z49" s="346" t="s">
        <v>550</v>
      </c>
      <c r="AA49" s="346" t="s">
        <v>550</v>
      </c>
      <c r="AB49" s="347">
        <v>70.900000000000006</v>
      </c>
      <c r="AC49" s="346" t="s">
        <v>550</v>
      </c>
      <c r="AD49">
        <v>-70.900000000000006</v>
      </c>
      <c r="AE49" s="346" t="s">
        <v>550</v>
      </c>
    </row>
    <row r="50" spans="1:31" x14ac:dyDescent="0.25">
      <c r="A50" s="343">
        <v>1</v>
      </c>
      <c r="B50" s="500" t="s">
        <v>567</v>
      </c>
      <c r="C50" s="500"/>
      <c r="D50" s="500"/>
      <c r="E50" s="500"/>
      <c r="F50" s="500"/>
      <c r="G50" s="500"/>
      <c r="H50" s="500"/>
      <c r="I50" s="500"/>
      <c r="J50" s="500"/>
      <c r="K50" s="500"/>
      <c r="L50" s="344" t="s">
        <v>550</v>
      </c>
      <c r="M50" s="344" t="s">
        <v>550</v>
      </c>
      <c r="N50" s="346" t="s">
        <v>550</v>
      </c>
      <c r="O50" s="346" t="s">
        <v>550</v>
      </c>
      <c r="P50" s="344" t="s">
        <v>550</v>
      </c>
      <c r="Q50" s="344" t="s">
        <v>550</v>
      </c>
      <c r="R50" s="346" t="s">
        <v>550</v>
      </c>
      <c r="S50" s="346" t="s">
        <v>550</v>
      </c>
      <c r="T50" s="349">
        <v>70.900000000000006</v>
      </c>
      <c r="U50" s="344" t="s">
        <v>550</v>
      </c>
      <c r="V50">
        <v>-70.900000000000006</v>
      </c>
      <c r="W50" s="346" t="s">
        <v>550</v>
      </c>
      <c r="X50" s="344" t="s">
        <v>550</v>
      </c>
      <c r="Y50" s="344" t="s">
        <v>550</v>
      </c>
      <c r="Z50" s="346" t="s">
        <v>550</v>
      </c>
      <c r="AA50" s="346" t="s">
        <v>550</v>
      </c>
      <c r="AB50" s="347">
        <v>70.900000000000006</v>
      </c>
      <c r="AC50" s="346" t="s">
        <v>550</v>
      </c>
      <c r="AD50">
        <v>-70.900000000000006</v>
      </c>
      <c r="AE50" s="346" t="s">
        <v>550</v>
      </c>
    </row>
    <row r="51" spans="1:31" x14ac:dyDescent="0.25">
      <c r="A51" s="343">
        <v>2</v>
      </c>
      <c r="B51" s="500"/>
      <c r="C51" s="500"/>
      <c r="D51" s="500"/>
      <c r="E51" s="500"/>
      <c r="F51" s="500"/>
      <c r="G51" s="500"/>
      <c r="H51" s="500"/>
      <c r="I51" s="500"/>
      <c r="J51" s="500"/>
      <c r="K51" s="500"/>
      <c r="L51" s="344" t="s">
        <v>550</v>
      </c>
      <c r="M51" s="344" t="s">
        <v>550</v>
      </c>
      <c r="N51" s="346" t="s">
        <v>550</v>
      </c>
      <c r="O51" s="346" t="s">
        <v>550</v>
      </c>
      <c r="P51" s="344" t="s">
        <v>550</v>
      </c>
      <c r="Q51" s="344" t="s">
        <v>550</v>
      </c>
      <c r="R51" s="346" t="s">
        <v>550</v>
      </c>
      <c r="S51" s="346" t="s">
        <v>550</v>
      </c>
      <c r="T51" s="344" t="s">
        <v>550</v>
      </c>
      <c r="U51" s="344" t="s">
        <v>550</v>
      </c>
      <c r="V51" s="346" t="s">
        <v>550</v>
      </c>
      <c r="W51" s="346" t="s">
        <v>550</v>
      </c>
      <c r="X51" s="344" t="s">
        <v>550</v>
      </c>
      <c r="Y51" s="344" t="s">
        <v>550</v>
      </c>
      <c r="Z51" s="346" t="s">
        <v>550</v>
      </c>
      <c r="AA51" s="346" t="s">
        <v>550</v>
      </c>
      <c r="AB51" s="346" t="s">
        <v>550</v>
      </c>
      <c r="AC51" s="346" t="s">
        <v>550</v>
      </c>
      <c r="AD51" s="346" t="s">
        <v>550</v>
      </c>
      <c r="AE51" s="346" t="s">
        <v>550</v>
      </c>
    </row>
    <row r="52" spans="1:31" x14ac:dyDescent="0.25">
      <c r="A52" s="345"/>
      <c r="B52" s="500"/>
      <c r="C52" s="500"/>
      <c r="D52" s="500"/>
      <c r="E52" s="500"/>
      <c r="F52" s="500"/>
      <c r="G52" s="500"/>
      <c r="H52" s="500"/>
      <c r="I52" s="500"/>
      <c r="J52" s="500"/>
      <c r="K52" s="500"/>
      <c r="L52" s="344" t="s">
        <v>550</v>
      </c>
      <c r="M52" s="344" t="s">
        <v>550</v>
      </c>
      <c r="N52" s="346" t="s">
        <v>550</v>
      </c>
      <c r="O52" s="346" t="s">
        <v>550</v>
      </c>
      <c r="P52" s="344" t="s">
        <v>550</v>
      </c>
      <c r="Q52" s="344" t="s">
        <v>550</v>
      </c>
      <c r="R52" s="346" t="s">
        <v>550</v>
      </c>
      <c r="S52" s="346" t="s">
        <v>550</v>
      </c>
      <c r="T52" s="344" t="s">
        <v>550</v>
      </c>
      <c r="U52" s="344" t="s">
        <v>550</v>
      </c>
      <c r="V52" s="346" t="s">
        <v>550</v>
      </c>
      <c r="W52" s="346" t="s">
        <v>550</v>
      </c>
      <c r="X52" s="344" t="s">
        <v>550</v>
      </c>
      <c r="Y52" s="344" t="s">
        <v>550</v>
      </c>
      <c r="Z52" s="346" t="s">
        <v>550</v>
      </c>
      <c r="AA52" s="346" t="s">
        <v>550</v>
      </c>
      <c r="AB52" s="346" t="s">
        <v>550</v>
      </c>
      <c r="AC52" s="346" t="s">
        <v>550</v>
      </c>
      <c r="AD52" s="346" t="s">
        <v>550</v>
      </c>
      <c r="AE52" s="346" t="s">
        <v>550</v>
      </c>
    </row>
    <row r="53" spans="1:31" x14ac:dyDescent="0.25">
      <c r="A53" s="345" t="s">
        <v>568</v>
      </c>
      <c r="B53" s="504" t="s">
        <v>569</v>
      </c>
      <c r="C53" s="504"/>
      <c r="D53" s="504"/>
      <c r="E53" s="504"/>
      <c r="F53" s="504"/>
      <c r="G53" s="504"/>
      <c r="H53" s="504"/>
      <c r="I53" s="504"/>
      <c r="J53" s="504"/>
      <c r="K53" s="504"/>
      <c r="L53" s="346" t="s">
        <v>550</v>
      </c>
      <c r="M53" s="346" t="s">
        <v>550</v>
      </c>
      <c r="N53" s="346" t="s">
        <v>550</v>
      </c>
      <c r="O53" s="346" t="s">
        <v>550</v>
      </c>
      <c r="P53" s="346" t="s">
        <v>550</v>
      </c>
      <c r="Q53" s="346" t="s">
        <v>550</v>
      </c>
      <c r="R53" s="346" t="s">
        <v>550</v>
      </c>
      <c r="S53" s="346" t="s">
        <v>550</v>
      </c>
      <c r="T53" s="346" t="s">
        <v>550</v>
      </c>
      <c r="U53" s="346" t="s">
        <v>550</v>
      </c>
      <c r="V53" s="346" t="s">
        <v>550</v>
      </c>
      <c r="W53" s="346" t="s">
        <v>550</v>
      </c>
      <c r="X53" s="346" t="s">
        <v>550</v>
      </c>
      <c r="Y53" s="346" t="s">
        <v>550</v>
      </c>
      <c r="Z53" s="346" t="s">
        <v>550</v>
      </c>
      <c r="AA53" s="346" t="s">
        <v>550</v>
      </c>
      <c r="AB53" s="346" t="s">
        <v>550</v>
      </c>
      <c r="AC53" s="346" t="s">
        <v>550</v>
      </c>
      <c r="AD53" s="346" t="s">
        <v>550</v>
      </c>
      <c r="AE53" s="346" t="s">
        <v>550</v>
      </c>
    </row>
    <row r="54" spans="1:31" x14ac:dyDescent="0.25">
      <c r="A54" s="343">
        <v>1</v>
      </c>
      <c r="B54" s="500" t="s">
        <v>570</v>
      </c>
      <c r="C54" s="500"/>
      <c r="D54" s="500"/>
      <c r="E54" s="500"/>
      <c r="F54" s="500"/>
      <c r="G54" s="500"/>
      <c r="H54" s="500"/>
      <c r="I54" s="500"/>
      <c r="J54" s="500"/>
      <c r="K54" s="500"/>
      <c r="L54" s="344" t="s">
        <v>550</v>
      </c>
      <c r="M54" s="344" t="s">
        <v>550</v>
      </c>
      <c r="N54" s="346" t="s">
        <v>550</v>
      </c>
      <c r="O54" s="346" t="s">
        <v>550</v>
      </c>
      <c r="P54" s="344" t="s">
        <v>550</v>
      </c>
      <c r="Q54" s="344" t="s">
        <v>550</v>
      </c>
      <c r="R54" s="346" t="s">
        <v>550</v>
      </c>
      <c r="S54" s="346" t="s">
        <v>550</v>
      </c>
      <c r="T54" s="344" t="s">
        <v>550</v>
      </c>
      <c r="U54" s="344" t="s">
        <v>550</v>
      </c>
      <c r="V54" s="346" t="s">
        <v>550</v>
      </c>
      <c r="W54" s="346" t="s">
        <v>550</v>
      </c>
      <c r="X54" s="344" t="s">
        <v>550</v>
      </c>
      <c r="Y54" s="344" t="s">
        <v>550</v>
      </c>
      <c r="Z54" s="346" t="s">
        <v>550</v>
      </c>
      <c r="AA54" s="346" t="s">
        <v>550</v>
      </c>
      <c r="AB54" s="346" t="s">
        <v>550</v>
      </c>
      <c r="AC54" s="346" t="s">
        <v>550</v>
      </c>
      <c r="AD54" s="346" t="s">
        <v>550</v>
      </c>
      <c r="AE54" s="346" t="s">
        <v>550</v>
      </c>
    </row>
    <row r="55" spans="1:31" x14ac:dyDescent="0.25">
      <c r="A55" s="343">
        <v>2</v>
      </c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344" t="s">
        <v>550</v>
      </c>
      <c r="M55" s="344" t="s">
        <v>550</v>
      </c>
      <c r="N55" s="346" t="s">
        <v>550</v>
      </c>
      <c r="O55" s="346" t="s">
        <v>550</v>
      </c>
      <c r="P55" s="344" t="s">
        <v>550</v>
      </c>
      <c r="Q55" s="344" t="s">
        <v>550</v>
      </c>
      <c r="R55" s="346" t="s">
        <v>550</v>
      </c>
      <c r="S55" s="346" t="s">
        <v>550</v>
      </c>
      <c r="T55" s="344" t="s">
        <v>550</v>
      </c>
      <c r="U55" s="344" t="s">
        <v>550</v>
      </c>
      <c r="V55" s="346" t="s">
        <v>550</v>
      </c>
      <c r="W55" s="346" t="s">
        <v>550</v>
      </c>
      <c r="X55" s="344" t="s">
        <v>550</v>
      </c>
      <c r="Y55" s="344" t="s">
        <v>550</v>
      </c>
      <c r="Z55" s="346" t="s">
        <v>550</v>
      </c>
      <c r="AA55" s="346" t="s">
        <v>550</v>
      </c>
      <c r="AB55" s="346" t="s">
        <v>550</v>
      </c>
      <c r="AC55" s="346" t="s">
        <v>550</v>
      </c>
      <c r="AD55" s="346" t="s">
        <v>550</v>
      </c>
      <c r="AE55" s="346" t="s">
        <v>550</v>
      </c>
    </row>
    <row r="56" spans="1:31" x14ac:dyDescent="0.25">
      <c r="A56" s="345"/>
      <c r="B56" s="500"/>
      <c r="C56" s="500"/>
      <c r="D56" s="500"/>
      <c r="E56" s="500"/>
      <c r="F56" s="500"/>
      <c r="G56" s="500"/>
      <c r="H56" s="500"/>
      <c r="I56" s="500"/>
      <c r="J56" s="500"/>
      <c r="K56" s="500"/>
      <c r="L56" s="344" t="s">
        <v>550</v>
      </c>
      <c r="M56" s="344" t="s">
        <v>550</v>
      </c>
      <c r="N56" s="346" t="s">
        <v>550</v>
      </c>
      <c r="O56" s="346" t="s">
        <v>550</v>
      </c>
      <c r="P56" s="344" t="s">
        <v>550</v>
      </c>
      <c r="Q56" s="344" t="s">
        <v>550</v>
      </c>
      <c r="R56" s="346" t="s">
        <v>550</v>
      </c>
      <c r="S56" s="346" t="s">
        <v>550</v>
      </c>
      <c r="T56" s="344" t="s">
        <v>550</v>
      </c>
      <c r="U56" s="344" t="s">
        <v>550</v>
      </c>
      <c r="V56" s="346" t="s">
        <v>550</v>
      </c>
      <c r="W56" s="346" t="s">
        <v>550</v>
      </c>
      <c r="X56" s="344" t="s">
        <v>550</v>
      </c>
      <c r="Y56" s="344" t="s">
        <v>550</v>
      </c>
      <c r="Z56" s="346" t="s">
        <v>550</v>
      </c>
      <c r="AA56" s="346" t="s">
        <v>550</v>
      </c>
      <c r="AB56" s="346" t="s">
        <v>550</v>
      </c>
      <c r="AC56" s="346" t="s">
        <v>550</v>
      </c>
      <c r="AD56" s="346" t="s">
        <v>550</v>
      </c>
      <c r="AE56" s="346" t="s">
        <v>550</v>
      </c>
    </row>
    <row r="57" spans="1:31" x14ac:dyDescent="0.25">
      <c r="A57" s="501" t="s">
        <v>217</v>
      </c>
      <c r="B57" s="501"/>
      <c r="C57" s="501"/>
      <c r="D57" s="501"/>
      <c r="E57" s="501"/>
      <c r="F57" s="501"/>
      <c r="G57" s="501"/>
      <c r="H57" s="501"/>
      <c r="I57" s="501"/>
      <c r="J57" s="501"/>
      <c r="K57" s="501"/>
      <c r="L57" s="346" t="s">
        <v>550</v>
      </c>
      <c r="M57" s="346" t="s">
        <v>550</v>
      </c>
      <c r="N57" s="346" t="s">
        <v>550</v>
      </c>
      <c r="O57" s="346" t="s">
        <v>550</v>
      </c>
      <c r="P57" s="346" t="s">
        <v>550</v>
      </c>
      <c r="Q57" s="346" t="s">
        <v>550</v>
      </c>
      <c r="R57" s="346" t="s">
        <v>550</v>
      </c>
      <c r="S57" s="346" t="s">
        <v>550</v>
      </c>
      <c r="T57" s="347">
        <v>106.9</v>
      </c>
      <c r="U57" s="347">
        <v>65.3</v>
      </c>
      <c r="V57">
        <v>-41.6</v>
      </c>
      <c r="W57" s="347">
        <v>61.1</v>
      </c>
      <c r="X57" s="346" t="s">
        <v>550</v>
      </c>
      <c r="Y57" s="346" t="s">
        <v>550</v>
      </c>
      <c r="Z57" s="346" t="s">
        <v>550</v>
      </c>
      <c r="AA57" s="346" t="s">
        <v>550</v>
      </c>
      <c r="AB57" s="347">
        <v>106.9</v>
      </c>
      <c r="AC57" s="347">
        <v>65.3</v>
      </c>
      <c r="AD57">
        <v>-41.6</v>
      </c>
      <c r="AE57" s="347">
        <v>61.1</v>
      </c>
    </row>
    <row r="58" spans="1:31" x14ac:dyDescent="0.25">
      <c r="A58" s="501" t="s">
        <v>571</v>
      </c>
      <c r="B58" s="501"/>
      <c r="C58" s="501"/>
      <c r="D58" s="501"/>
      <c r="E58" s="501"/>
      <c r="F58" s="501"/>
      <c r="G58" s="501"/>
      <c r="H58" s="501"/>
      <c r="I58" s="501"/>
      <c r="J58" s="501"/>
      <c r="K58" s="501"/>
      <c r="L58" s="346" t="s">
        <v>550</v>
      </c>
      <c r="M58" s="346" t="s">
        <v>550</v>
      </c>
      <c r="N58" s="345"/>
      <c r="O58" s="345"/>
      <c r="P58" s="346" t="s">
        <v>550</v>
      </c>
      <c r="Q58" s="346" t="s">
        <v>550</v>
      </c>
      <c r="R58" s="345"/>
      <c r="S58" s="345"/>
      <c r="T58" s="347">
        <v>100</v>
      </c>
      <c r="U58" s="347">
        <v>100</v>
      </c>
      <c r="V58" s="345"/>
      <c r="W58" s="345"/>
      <c r="X58" s="346" t="s">
        <v>550</v>
      </c>
      <c r="Y58" s="346" t="s">
        <v>550</v>
      </c>
      <c r="Z58" s="345"/>
      <c r="AA58" s="345"/>
      <c r="AB58" s="347">
        <v>100</v>
      </c>
      <c r="AC58" s="347">
        <v>100</v>
      </c>
      <c r="AD58" s="345"/>
      <c r="AE58" s="345"/>
    </row>
    <row r="59" spans="1:31" x14ac:dyDescent="0.25">
      <c r="A59" s="342"/>
      <c r="B59" s="342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2"/>
      <c r="V59" s="342"/>
      <c r="W59" s="342"/>
      <c r="X59" s="342"/>
      <c r="Y59" s="342"/>
      <c r="Z59" s="342"/>
      <c r="AA59" s="342"/>
      <c r="AB59" s="342"/>
      <c r="AC59" s="342"/>
      <c r="AD59" s="342"/>
      <c r="AE59" s="342"/>
    </row>
    <row r="60" spans="1:31" x14ac:dyDescent="0.25">
      <c r="A60" s="342"/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2"/>
      <c r="Z60" s="342"/>
      <c r="AA60" s="342"/>
      <c r="AB60" s="342"/>
      <c r="AC60" s="342"/>
      <c r="AD60" s="342"/>
      <c r="AE60" s="342"/>
    </row>
    <row r="61" spans="1:31" x14ac:dyDescent="0.25">
      <c r="A61" s="342"/>
      <c r="B61" s="502" t="s">
        <v>572</v>
      </c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2"/>
      <c r="AD61" s="502"/>
      <c r="AE61" s="502"/>
    </row>
    <row r="62" spans="1:31" x14ac:dyDescent="0.25">
      <c r="A62" s="342"/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  <c r="AB62" s="342"/>
      <c r="AC62" s="503" t="s">
        <v>542</v>
      </c>
      <c r="AD62" s="503"/>
      <c r="AE62" s="503"/>
    </row>
    <row r="63" spans="1:31" x14ac:dyDescent="0.25">
      <c r="A63" s="497" t="s">
        <v>573</v>
      </c>
      <c r="B63" s="497" t="s">
        <v>574</v>
      </c>
      <c r="C63" s="497" t="s">
        <v>575</v>
      </c>
      <c r="D63" s="497"/>
      <c r="E63" s="497" t="s">
        <v>576</v>
      </c>
      <c r="F63" s="497"/>
      <c r="G63" s="497" t="s">
        <v>577</v>
      </c>
      <c r="H63" s="497"/>
      <c r="I63" s="497" t="s">
        <v>578</v>
      </c>
      <c r="J63" s="497"/>
      <c r="K63" s="497" t="s">
        <v>4</v>
      </c>
      <c r="L63" s="497"/>
      <c r="M63" s="497"/>
      <c r="N63" s="497"/>
      <c r="O63" s="497"/>
      <c r="P63" s="497"/>
      <c r="Q63" s="497"/>
      <c r="R63" s="497"/>
      <c r="S63" s="497"/>
      <c r="T63" s="497"/>
      <c r="U63" s="497" t="s">
        <v>579</v>
      </c>
      <c r="V63" s="497"/>
      <c r="W63" s="497"/>
      <c r="X63" s="497"/>
      <c r="Y63" s="497"/>
      <c r="Z63" s="497" t="s">
        <v>580</v>
      </c>
      <c r="AA63" s="497"/>
      <c r="AB63" s="497"/>
      <c r="AC63" s="497"/>
      <c r="AD63" s="497"/>
      <c r="AE63" s="497"/>
    </row>
    <row r="64" spans="1:31" x14ac:dyDescent="0.25">
      <c r="A64" s="497"/>
      <c r="B64" s="497"/>
      <c r="C64" s="497"/>
      <c r="D64" s="497"/>
      <c r="E64" s="497"/>
      <c r="F64" s="497"/>
      <c r="G64" s="497"/>
      <c r="H64" s="497"/>
      <c r="I64" s="497"/>
      <c r="J64" s="497"/>
      <c r="K64" s="497" t="s">
        <v>581</v>
      </c>
      <c r="L64" s="497"/>
      <c r="M64" s="497" t="s">
        <v>582</v>
      </c>
      <c r="N64" s="497"/>
      <c r="O64" s="497" t="s">
        <v>583</v>
      </c>
      <c r="P64" s="497"/>
      <c r="Q64" s="497"/>
      <c r="R64" s="497"/>
      <c r="S64" s="497"/>
      <c r="T64" s="497"/>
      <c r="U64" s="497"/>
      <c r="V64" s="497"/>
      <c r="W64" s="497"/>
      <c r="X64" s="497"/>
      <c r="Y64" s="497"/>
      <c r="Z64" s="497"/>
      <c r="AA64" s="497"/>
      <c r="AB64" s="497"/>
      <c r="AC64" s="497"/>
      <c r="AD64" s="497"/>
      <c r="AE64" s="497"/>
    </row>
    <row r="65" spans="1:31" ht="25.5" customHeight="1" x14ac:dyDescent="0.25">
      <c r="A65" s="497"/>
      <c r="B65" s="497"/>
      <c r="C65" s="497"/>
      <c r="D65" s="497"/>
      <c r="E65" s="497"/>
      <c r="F65" s="497"/>
      <c r="G65" s="497"/>
      <c r="H65" s="497"/>
      <c r="I65" s="497"/>
      <c r="J65" s="497"/>
      <c r="K65" s="497"/>
      <c r="L65" s="497"/>
      <c r="M65" s="497"/>
      <c r="N65" s="497"/>
      <c r="O65" s="497" t="s">
        <v>313</v>
      </c>
      <c r="P65" s="497"/>
      <c r="Q65" s="497" t="s">
        <v>584</v>
      </c>
      <c r="R65" s="497"/>
      <c r="S65" s="497" t="s">
        <v>585</v>
      </c>
      <c r="T65" s="497"/>
      <c r="U65" s="497"/>
      <c r="V65" s="497"/>
      <c r="W65" s="497"/>
      <c r="X65" s="497"/>
      <c r="Y65" s="497"/>
      <c r="Z65" s="497"/>
      <c r="AA65" s="497"/>
      <c r="AB65" s="497"/>
      <c r="AC65" s="497"/>
      <c r="AD65" s="497"/>
      <c r="AE65" s="497"/>
    </row>
    <row r="66" spans="1:31" x14ac:dyDescent="0.25">
      <c r="A66" s="343">
        <v>1</v>
      </c>
      <c r="B66" s="343">
        <v>2</v>
      </c>
      <c r="C66" s="499">
        <v>3</v>
      </c>
      <c r="D66" s="499"/>
      <c r="E66" s="499">
        <v>4</v>
      </c>
      <c r="F66" s="499"/>
      <c r="G66" s="499">
        <v>5</v>
      </c>
      <c r="H66" s="499"/>
      <c r="I66" s="499">
        <v>6</v>
      </c>
      <c r="J66" s="499"/>
      <c r="K66" s="499">
        <v>7</v>
      </c>
      <c r="L66" s="499"/>
      <c r="M66" s="499">
        <v>8</v>
      </c>
      <c r="N66" s="499"/>
      <c r="O66" s="499">
        <v>9</v>
      </c>
      <c r="P66" s="499"/>
      <c r="Q66" s="499">
        <v>10</v>
      </c>
      <c r="R66" s="499"/>
      <c r="S66" s="499">
        <v>11</v>
      </c>
      <c r="T66" s="499"/>
      <c r="U66" s="499">
        <v>12</v>
      </c>
      <c r="V66" s="499"/>
      <c r="W66" s="499"/>
      <c r="X66" s="499"/>
      <c r="Y66" s="499"/>
      <c r="Z66" s="499">
        <v>13</v>
      </c>
      <c r="AA66" s="499"/>
      <c r="AB66" s="499"/>
      <c r="AC66" s="499"/>
      <c r="AD66" s="499"/>
      <c r="AE66" s="499"/>
    </row>
    <row r="67" spans="1:31" x14ac:dyDescent="0.25">
      <c r="A67" s="343">
        <v>1</v>
      </c>
      <c r="B67" s="344"/>
      <c r="C67" s="498"/>
      <c r="D67" s="498"/>
      <c r="E67" s="498"/>
      <c r="F67" s="498"/>
      <c r="G67" s="498"/>
      <c r="H67" s="498"/>
      <c r="I67" s="498"/>
      <c r="J67" s="498"/>
      <c r="K67" s="498"/>
      <c r="L67" s="498"/>
      <c r="M67" s="496"/>
      <c r="N67" s="496"/>
      <c r="O67" s="498"/>
      <c r="P67" s="498"/>
      <c r="Q67" s="498"/>
      <c r="R67" s="498"/>
      <c r="S67" s="498"/>
      <c r="T67" s="498"/>
      <c r="U67" s="498"/>
      <c r="V67" s="498"/>
      <c r="W67" s="498"/>
      <c r="X67" s="498"/>
      <c r="Y67" s="498"/>
      <c r="Z67" s="498"/>
      <c r="AA67" s="498"/>
      <c r="AB67" s="498"/>
      <c r="AC67" s="498"/>
      <c r="AD67" s="498"/>
      <c r="AE67" s="498"/>
    </row>
    <row r="68" spans="1:31" x14ac:dyDescent="0.25">
      <c r="A68" s="345"/>
      <c r="B68" s="344"/>
      <c r="C68" s="498"/>
      <c r="D68" s="498"/>
      <c r="E68" s="498"/>
      <c r="F68" s="498"/>
      <c r="G68" s="498"/>
      <c r="H68" s="498"/>
      <c r="I68" s="498"/>
      <c r="J68" s="498"/>
      <c r="K68" s="498"/>
      <c r="L68" s="498"/>
      <c r="M68" s="496"/>
      <c r="N68" s="496"/>
      <c r="O68" s="498"/>
      <c r="P68" s="498"/>
      <c r="Q68" s="498"/>
      <c r="R68" s="498"/>
      <c r="S68" s="498"/>
      <c r="T68" s="498"/>
      <c r="U68" s="498"/>
      <c r="V68" s="498"/>
      <c r="W68" s="498"/>
      <c r="X68" s="498"/>
      <c r="Y68" s="498"/>
      <c r="Z68" s="498"/>
      <c r="AA68" s="498"/>
      <c r="AB68" s="498"/>
      <c r="AC68" s="498"/>
      <c r="AD68" s="498"/>
      <c r="AE68" s="498"/>
    </row>
    <row r="69" spans="1:31" x14ac:dyDescent="0.25">
      <c r="A69" s="497" t="s">
        <v>217</v>
      </c>
      <c r="B69" s="497"/>
      <c r="C69" s="497"/>
      <c r="D69" s="497"/>
      <c r="E69" s="496"/>
      <c r="F69" s="496"/>
      <c r="G69" s="496"/>
      <c r="H69" s="496"/>
      <c r="I69" s="496"/>
      <c r="J69" s="496"/>
      <c r="K69" s="496"/>
      <c r="L69" s="496"/>
      <c r="M69" s="496"/>
      <c r="N69" s="496"/>
      <c r="O69" s="496"/>
      <c r="P69" s="496"/>
      <c r="Q69" s="496"/>
      <c r="R69" s="496"/>
      <c r="S69" s="496"/>
      <c r="T69" s="496"/>
      <c r="U69" s="497"/>
      <c r="V69" s="497"/>
      <c r="W69" s="497"/>
      <c r="X69" s="497"/>
      <c r="Y69" s="497"/>
      <c r="Z69" s="497"/>
      <c r="AA69" s="497"/>
      <c r="AB69" s="497"/>
      <c r="AC69" s="497"/>
      <c r="AD69" s="497"/>
      <c r="AE69" s="497"/>
    </row>
    <row r="70" spans="1:31" x14ac:dyDescent="0.25">
      <c r="A70" s="342"/>
      <c r="B70" s="342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</row>
    <row r="71" spans="1:31" x14ac:dyDescent="0.25">
      <c r="A71" s="342"/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</row>
    <row r="72" spans="1:31" x14ac:dyDescent="0.25">
      <c r="A72" s="342"/>
      <c r="B72" s="351" t="s">
        <v>218</v>
      </c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</row>
    <row r="73" spans="1:31" x14ac:dyDescent="0.25">
      <c r="A73" s="342"/>
      <c r="B73" s="494" t="s">
        <v>219</v>
      </c>
      <c r="C73" s="494"/>
      <c r="D73" s="494"/>
      <c r="E73" s="494"/>
      <c r="F73" s="494"/>
      <c r="G73" s="342"/>
      <c r="H73" s="342"/>
      <c r="I73" s="342"/>
      <c r="J73" s="342"/>
      <c r="K73" s="342"/>
      <c r="L73" s="494"/>
      <c r="M73" s="494"/>
      <c r="N73" s="494"/>
      <c r="O73" s="494"/>
      <c r="P73" s="494"/>
      <c r="Q73" s="494"/>
      <c r="R73" s="342"/>
      <c r="S73" s="342"/>
      <c r="T73" s="342"/>
      <c r="U73" s="342"/>
      <c r="V73" s="494" t="s">
        <v>220</v>
      </c>
      <c r="W73" s="494"/>
      <c r="X73" s="494"/>
      <c r="Y73" s="494"/>
      <c r="Z73" s="494"/>
      <c r="AA73" s="494"/>
      <c r="AB73" s="494"/>
      <c r="AC73" s="342"/>
      <c r="AD73" s="342"/>
      <c r="AE73" s="342"/>
    </row>
    <row r="74" spans="1:31" x14ac:dyDescent="0.25">
      <c r="A74" s="342"/>
      <c r="B74" s="495" t="s">
        <v>221</v>
      </c>
      <c r="C74" s="495"/>
      <c r="D74" s="495"/>
      <c r="E74" s="495"/>
      <c r="F74" s="495"/>
      <c r="G74" s="342"/>
      <c r="H74" s="342"/>
      <c r="I74" s="342"/>
      <c r="J74" s="342"/>
      <c r="K74" s="342"/>
      <c r="L74" s="495" t="s">
        <v>222</v>
      </c>
      <c r="M74" s="495"/>
      <c r="N74" s="495"/>
      <c r="O74" s="495"/>
      <c r="P74" s="495"/>
      <c r="Q74" s="495"/>
      <c r="R74" s="342"/>
      <c r="S74" s="342"/>
      <c r="T74" s="342"/>
      <c r="U74" s="342"/>
      <c r="V74" s="495" t="s">
        <v>223</v>
      </c>
      <c r="W74" s="495"/>
      <c r="X74" s="495"/>
      <c r="Y74" s="495"/>
      <c r="Z74" s="495"/>
      <c r="AA74" s="495"/>
      <c r="AB74" s="495"/>
      <c r="AC74" s="342"/>
      <c r="AD74" s="342"/>
      <c r="AE74" s="342"/>
    </row>
  </sheetData>
  <mergeCells count="204">
    <mergeCell ref="W5:Y5"/>
    <mergeCell ref="C6:F6"/>
    <mergeCell ref="G6:O6"/>
    <mergeCell ref="P6:S6"/>
    <mergeCell ref="T6:V6"/>
    <mergeCell ref="W6:Y6"/>
    <mergeCell ref="B2:AE2"/>
    <mergeCell ref="A4:A5"/>
    <mergeCell ref="B4:B5"/>
    <mergeCell ref="C4:F5"/>
    <mergeCell ref="G4:O5"/>
    <mergeCell ref="P4:Y4"/>
    <mergeCell ref="Z4:AB5"/>
    <mergeCell ref="AC4:AE5"/>
    <mergeCell ref="P5:S5"/>
    <mergeCell ref="T5:V5"/>
    <mergeCell ref="Z6:AB6"/>
    <mergeCell ref="AC6:AE6"/>
    <mergeCell ref="C7:F7"/>
    <mergeCell ref="G7:O7"/>
    <mergeCell ref="P7:S7"/>
    <mergeCell ref="T7:V7"/>
    <mergeCell ref="W7:Y7"/>
    <mergeCell ref="Z7:AB7"/>
    <mergeCell ref="AC7:AE7"/>
    <mergeCell ref="AC8:AE8"/>
    <mergeCell ref="C9:F9"/>
    <mergeCell ref="G9:O9"/>
    <mergeCell ref="P9:S9"/>
    <mergeCell ref="T9:V9"/>
    <mergeCell ref="W9:Y9"/>
    <mergeCell ref="Z9:AB9"/>
    <mergeCell ref="AC9:AE9"/>
    <mergeCell ref="C8:F8"/>
    <mergeCell ref="G8:O8"/>
    <mergeCell ref="P8:S8"/>
    <mergeCell ref="T8:V8"/>
    <mergeCell ref="W8:Y8"/>
    <mergeCell ref="Z8:AB8"/>
    <mergeCell ref="AC10:AE10"/>
    <mergeCell ref="A11:O11"/>
    <mergeCell ref="P11:S11"/>
    <mergeCell ref="T11:V11"/>
    <mergeCell ref="W11:Y11"/>
    <mergeCell ref="Z11:AB11"/>
    <mergeCell ref="AC11:AE11"/>
    <mergeCell ref="C10:F10"/>
    <mergeCell ref="G10:O10"/>
    <mergeCell ref="P10:S10"/>
    <mergeCell ref="T10:V10"/>
    <mergeCell ref="W10:Y10"/>
    <mergeCell ref="Z10:AB10"/>
    <mergeCell ref="A15:A16"/>
    <mergeCell ref="B15:B16"/>
    <mergeCell ref="C15:F16"/>
    <mergeCell ref="G15:P16"/>
    <mergeCell ref="Q15:U16"/>
    <mergeCell ref="V15:AA15"/>
    <mergeCell ref="AB15:AC16"/>
    <mergeCell ref="AD15:AE16"/>
    <mergeCell ref="V16:W16"/>
    <mergeCell ref="X16:Y16"/>
    <mergeCell ref="Z16:AA16"/>
    <mergeCell ref="C17:F17"/>
    <mergeCell ref="G17:P17"/>
    <mergeCell ref="Q17:U17"/>
    <mergeCell ref="V17:W17"/>
    <mergeCell ref="X17:Y17"/>
    <mergeCell ref="Z17:AA17"/>
    <mergeCell ref="B13:AE13"/>
    <mergeCell ref="AB17:AC17"/>
    <mergeCell ref="AD17:AE17"/>
    <mergeCell ref="C18:F18"/>
    <mergeCell ref="G18:P18"/>
    <mergeCell ref="Q18:U18"/>
    <mergeCell ref="V18:W18"/>
    <mergeCell ref="X18:Y18"/>
    <mergeCell ref="Z18:AA18"/>
    <mergeCell ref="AB18:AC18"/>
    <mergeCell ref="AD18:AE18"/>
    <mergeCell ref="AB19:AC19"/>
    <mergeCell ref="AD19:AE19"/>
    <mergeCell ref="A20:U20"/>
    <mergeCell ref="V20:W20"/>
    <mergeCell ref="X20:Y20"/>
    <mergeCell ref="Z20:AA20"/>
    <mergeCell ref="AB20:AC20"/>
    <mergeCell ref="AD20:AE20"/>
    <mergeCell ref="C19:F19"/>
    <mergeCell ref="G19:P19"/>
    <mergeCell ref="Q19:U19"/>
    <mergeCell ref="V19:W19"/>
    <mergeCell ref="X19:Y19"/>
    <mergeCell ref="Z19:AA19"/>
    <mergeCell ref="B26:K26"/>
    <mergeCell ref="B27:K27"/>
    <mergeCell ref="B28:K28"/>
    <mergeCell ref="B29:K29"/>
    <mergeCell ref="B30:K30"/>
    <mergeCell ref="B31:K31"/>
    <mergeCell ref="B22:AE22"/>
    <mergeCell ref="AC23:AE23"/>
    <mergeCell ref="A24:A25"/>
    <mergeCell ref="B24:K25"/>
    <mergeCell ref="L24:O24"/>
    <mergeCell ref="P24:S24"/>
    <mergeCell ref="T24:W24"/>
    <mergeCell ref="X24:AA24"/>
    <mergeCell ref="AB24:AE24"/>
    <mergeCell ref="B38:K38"/>
    <mergeCell ref="B39:K39"/>
    <mergeCell ref="B40:K40"/>
    <mergeCell ref="B41:K41"/>
    <mergeCell ref="B42:K42"/>
    <mergeCell ref="B43:K43"/>
    <mergeCell ref="B32:K32"/>
    <mergeCell ref="B33:K33"/>
    <mergeCell ref="B34:K34"/>
    <mergeCell ref="B35:K35"/>
    <mergeCell ref="B36:K36"/>
    <mergeCell ref="B37:K37"/>
    <mergeCell ref="B50:K50"/>
    <mergeCell ref="B51:K51"/>
    <mergeCell ref="B52:K52"/>
    <mergeCell ref="B53:K53"/>
    <mergeCell ref="B54:K54"/>
    <mergeCell ref="B55:K55"/>
    <mergeCell ref="B44:K44"/>
    <mergeCell ref="B45:K45"/>
    <mergeCell ref="B46:K46"/>
    <mergeCell ref="B47:K47"/>
    <mergeCell ref="B48:K48"/>
    <mergeCell ref="B49:K49"/>
    <mergeCell ref="B56:K56"/>
    <mergeCell ref="A57:K57"/>
    <mergeCell ref="A58:K58"/>
    <mergeCell ref="B61:AE61"/>
    <mergeCell ref="AC62:AE62"/>
    <mergeCell ref="A63:A65"/>
    <mergeCell ref="B63:B65"/>
    <mergeCell ref="C63:D65"/>
    <mergeCell ref="E63:F65"/>
    <mergeCell ref="G63:H65"/>
    <mergeCell ref="I63:J65"/>
    <mergeCell ref="K63:T63"/>
    <mergeCell ref="U63:Y65"/>
    <mergeCell ref="Z63:AE65"/>
    <mergeCell ref="K64:L65"/>
    <mergeCell ref="M64:N65"/>
    <mergeCell ref="O64:T64"/>
    <mergeCell ref="O65:P65"/>
    <mergeCell ref="Q65:R65"/>
    <mergeCell ref="S65:T65"/>
    <mergeCell ref="C67:D67"/>
    <mergeCell ref="E67:F67"/>
    <mergeCell ref="G67:H67"/>
    <mergeCell ref="I67:J67"/>
    <mergeCell ref="K67:L67"/>
    <mergeCell ref="C66:D66"/>
    <mergeCell ref="E66:F66"/>
    <mergeCell ref="G66:H66"/>
    <mergeCell ref="I66:J66"/>
    <mergeCell ref="K66:L66"/>
    <mergeCell ref="M67:N67"/>
    <mergeCell ref="O67:P67"/>
    <mergeCell ref="Q67:R67"/>
    <mergeCell ref="S67:T67"/>
    <mergeCell ref="U67:Y67"/>
    <mergeCell ref="Z67:AE67"/>
    <mergeCell ref="O66:P66"/>
    <mergeCell ref="Q66:R66"/>
    <mergeCell ref="S66:T66"/>
    <mergeCell ref="U66:Y66"/>
    <mergeCell ref="Z66:AE66"/>
    <mergeCell ref="M66:N66"/>
    <mergeCell ref="O68:P68"/>
    <mergeCell ref="Q68:R68"/>
    <mergeCell ref="S68:T68"/>
    <mergeCell ref="U68:Y68"/>
    <mergeCell ref="Z68:AE68"/>
    <mergeCell ref="A69:B69"/>
    <mergeCell ref="C69:D69"/>
    <mergeCell ref="E69:F69"/>
    <mergeCell ref="G69:H69"/>
    <mergeCell ref="I69:J69"/>
    <mergeCell ref="C68:D68"/>
    <mergeCell ref="E68:F68"/>
    <mergeCell ref="G68:H68"/>
    <mergeCell ref="I68:J68"/>
    <mergeCell ref="K68:L68"/>
    <mergeCell ref="M68:N68"/>
    <mergeCell ref="Z69:AE69"/>
    <mergeCell ref="B73:F73"/>
    <mergeCell ref="L73:Q73"/>
    <mergeCell ref="V73:AB73"/>
    <mergeCell ref="B74:F74"/>
    <mergeCell ref="L74:Q74"/>
    <mergeCell ref="V74:AB74"/>
    <mergeCell ref="K69:L69"/>
    <mergeCell ref="M69:N69"/>
    <mergeCell ref="O69:P69"/>
    <mergeCell ref="Q69:R69"/>
    <mergeCell ref="S69:T69"/>
    <mergeCell ref="U69:Y6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2016-11-29T10:10:38Z</dcterms:modified>
</cp:coreProperties>
</file>